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0" windowHeight="0"/>
  </bookViews>
  <sheets>
    <sheet name="Rekapitulace stavby" sheetId="1" r:id="rId1"/>
    <sheet name="2020-03 - Mikulov - chodn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'2020-03 - Mikulov - chodn...'!$C$123:$K$234</definedName>
    <definedName name="_xlnm.Print_Area" localSheetId="1">'2020-03 - Mikulov - chodn...'!$C$4:$J$76,'2020-03 - Mikulov - chodn...'!$C$82:$J$107,'2020-03 - Mikulov - chodn...'!$C$113:$K$234</definedName>
    <definedName name="_xlnm.Print_Titles" localSheetId="1">'2020-03 - Mikulov - chodn...'!$123:$123</definedName>
    <definedName name="_xlnm.Print_Area" localSheetId="2">'Seznam figur'!$C$4:$G$65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1"/>
  <c r="BH221"/>
  <c r="BG221"/>
  <c r="BF221"/>
  <c r="T221"/>
  <c r="T220"/>
  <c r="T219"/>
  <c r="R221"/>
  <c r="R220"/>
  <c r="R219"/>
  <c r="P221"/>
  <c r="P220"/>
  <c r="P219"/>
  <c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F118"/>
  <c r="E116"/>
  <c r="F87"/>
  <c r="E85"/>
  <c r="J22"/>
  <c r="E22"/>
  <c r="J90"/>
  <c r="J21"/>
  <c r="J19"/>
  <c r="E19"/>
  <c r="J120"/>
  <c r="J18"/>
  <c r="J16"/>
  <c r="E16"/>
  <c r="F90"/>
  <c r="J15"/>
  <c r="J13"/>
  <c r="E13"/>
  <c r="F89"/>
  <c r="J12"/>
  <c r="J10"/>
  <c r="J118"/>
  <c i="1" r="L90"/>
  <c r="AM90"/>
  <c r="AM89"/>
  <c r="L89"/>
  <c r="AM87"/>
  <c r="L87"/>
  <c r="L85"/>
  <c r="L84"/>
  <c i="2" r="J232"/>
  <c r="J231"/>
  <c r="J229"/>
  <c r="J218"/>
  <c r="J210"/>
  <c r="J207"/>
  <c r="J202"/>
  <c r="BK201"/>
  <c r="BK199"/>
  <c r="J197"/>
  <c r="BK195"/>
  <c r="BK191"/>
  <c r="BK188"/>
  <c r="J185"/>
  <c r="BK181"/>
  <c r="J166"/>
  <c r="BK152"/>
  <c r="J149"/>
  <c r="J130"/>
  <c r="J127"/>
  <c r="J234"/>
  <c r="BK232"/>
  <c r="BK231"/>
  <c r="BK229"/>
  <c r="J228"/>
  <c r="BK227"/>
  <c r="BK226"/>
  <c r="BK225"/>
  <c r="J221"/>
  <c r="BK218"/>
  <c r="J216"/>
  <c r="BK212"/>
  <c r="BK208"/>
  <c r="J204"/>
  <c r="J199"/>
  <c r="BK197"/>
  <c r="BK196"/>
  <c r="J194"/>
  <c r="J188"/>
  <c r="BK185"/>
  <c r="J184"/>
  <c r="J181"/>
  <c r="BK177"/>
  <c r="J175"/>
  <c r="J173"/>
  <c r="BK172"/>
  <c r="BK170"/>
  <c r="J168"/>
  <c r="BK166"/>
  <c r="BK162"/>
  <c r="J160"/>
  <c r="BK158"/>
  <c r="BK156"/>
  <c r="J152"/>
  <c r="BK149"/>
  <c r="BK147"/>
  <c r="J142"/>
  <c r="BK138"/>
  <c r="BK134"/>
  <c r="BK133"/>
  <c r="J132"/>
  <c r="BK130"/>
  <c r="J128"/>
  <c r="BK234"/>
  <c r="BK228"/>
  <c r="J227"/>
  <c r="J226"/>
  <c r="J225"/>
  <c r="BK221"/>
  <c r="BK216"/>
  <c r="J212"/>
  <c r="BK210"/>
  <c r="J208"/>
  <c r="BK207"/>
  <c r="BK204"/>
  <c r="BK202"/>
  <c r="J201"/>
  <c r="J196"/>
  <c r="J195"/>
  <c r="BK194"/>
  <c r="J191"/>
  <c r="J178"/>
  <c r="BK173"/>
  <c r="J172"/>
  <c r="J170"/>
  <c r="J162"/>
  <c r="BK142"/>
  <c r="BK140"/>
  <c r="BK127"/>
  <c i="1" r="AS94"/>
  <c i="2" r="BK184"/>
  <c r="BK178"/>
  <c r="J177"/>
  <c r="BK175"/>
  <c r="BK168"/>
  <c r="BK160"/>
  <c r="J158"/>
  <c r="J156"/>
  <c r="J147"/>
  <c r="J140"/>
  <c r="J138"/>
  <c r="J134"/>
  <c r="J133"/>
  <c r="BK132"/>
  <c r="BK128"/>
  <c l="1" r="R126"/>
  <c r="P165"/>
  <c r="T193"/>
  <c r="R206"/>
  <c r="BK126"/>
  <c r="J126"/>
  <c r="J96"/>
  <c r="T126"/>
  <c r="R165"/>
  <c r="P193"/>
  <c r="P126"/>
  <c r="BK165"/>
  <c r="J165"/>
  <c r="J97"/>
  <c r="T165"/>
  <c r="BK193"/>
  <c r="J193"/>
  <c r="J98"/>
  <c r="R193"/>
  <c r="BK206"/>
  <c r="J206"/>
  <c r="J99"/>
  <c r="P206"/>
  <c r="T206"/>
  <c r="BK224"/>
  <c r="J224"/>
  <c r="J104"/>
  <c r="P224"/>
  <c r="R224"/>
  <c r="T224"/>
  <c r="BK230"/>
  <c r="J230"/>
  <c r="J105"/>
  <c r="P230"/>
  <c r="R230"/>
  <c r="T230"/>
  <c r="J89"/>
  <c r="F120"/>
  <c r="J121"/>
  <c r="BE138"/>
  <c r="BE140"/>
  <c r="BE142"/>
  <c r="BE149"/>
  <c r="BE162"/>
  <c r="BE172"/>
  <c r="J87"/>
  <c r="F121"/>
  <c r="BE127"/>
  <c r="BE128"/>
  <c r="BE130"/>
  <c r="BE132"/>
  <c r="BE133"/>
  <c r="BE152"/>
  <c r="BE158"/>
  <c r="BE166"/>
  <c r="BE175"/>
  <c r="BE177"/>
  <c r="BE178"/>
  <c r="BE185"/>
  <c r="BE188"/>
  <c r="BE195"/>
  <c r="BE201"/>
  <c r="BE212"/>
  <c r="BE218"/>
  <c r="BE221"/>
  <c r="BE227"/>
  <c r="BE232"/>
  <c r="BE234"/>
  <c r="BE170"/>
  <c r="BE181"/>
  <c r="BE184"/>
  <c r="BE196"/>
  <c r="BE202"/>
  <c r="BE204"/>
  <c r="BE207"/>
  <c r="BE210"/>
  <c r="BE216"/>
  <c r="BE225"/>
  <c r="BE228"/>
  <c r="BE231"/>
  <c r="BE134"/>
  <c r="BE147"/>
  <c r="BE156"/>
  <c r="BE160"/>
  <c r="BE168"/>
  <c r="BE173"/>
  <c r="BE191"/>
  <c r="BE194"/>
  <c r="BE197"/>
  <c r="BE199"/>
  <c r="BE208"/>
  <c r="BE226"/>
  <c r="BE229"/>
  <c r="BK217"/>
  <c r="J217"/>
  <c r="J100"/>
  <c r="BK220"/>
  <c r="J220"/>
  <c r="J102"/>
  <c r="BK233"/>
  <c r="J233"/>
  <c r="J106"/>
  <c r="F33"/>
  <c i="1" r="BB95"/>
  <c r="BB94"/>
  <c r="W31"/>
  <c i="2" r="F32"/>
  <c i="1" r="BA95"/>
  <c r="BA94"/>
  <c r="W30"/>
  <c i="2" r="F35"/>
  <c i="1" r="BD95"/>
  <c r="BD94"/>
  <c r="W33"/>
  <c i="2" r="F34"/>
  <c i="1" r="BC95"/>
  <c r="BC94"/>
  <c r="W32"/>
  <c i="2" r="J32"/>
  <c i="1" r="AW95"/>
  <c i="2" l="1" r="P223"/>
  <c r="R223"/>
  <c r="T223"/>
  <c r="R125"/>
  <c r="R124"/>
  <c r="P125"/>
  <c r="P124"/>
  <c i="1" r="AU95"/>
  <c i="2" r="T125"/>
  <c r="T124"/>
  <c r="BK125"/>
  <c r="BK219"/>
  <c r="J219"/>
  <c r="J101"/>
  <c r="BK223"/>
  <c r="J223"/>
  <c r="J103"/>
  <c i="1" r="AU94"/>
  <c r="AY94"/>
  <c r="AW94"/>
  <c r="AK30"/>
  <c i="2" r="J31"/>
  <c i="1" r="AV95"/>
  <c r="AT95"/>
  <c r="AX94"/>
  <c i="2" r="F31"/>
  <c i="1" r="AZ95"/>
  <c r="AZ94"/>
  <c r="W29"/>
  <c i="2" l="1" r="BK124"/>
  <c r="J124"/>
  <c r="J94"/>
  <c r="J125"/>
  <c r="J95"/>
  <c i="1" r="AV94"/>
  <c r="AK29"/>
  <c l="1" r="AT94"/>
  <c i="2" r="J28"/>
  <c i="1" r="AG95"/>
  <c r="AG94"/>
  <c r="AK26"/>
  <c r="AK35"/>
  <c l="1" r="AN94"/>
  <c r="AN95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<sst xmlns="http://schemas.openxmlformats.org/spreadsheetml/2006/main">
  <si>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</si>
  <si>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</si>
  <si>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</si>
  <si>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</si>
  <si>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</si>
  <si>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{1b74751b-dff1-4111-b35e-75c45e510413}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</si>
  <si>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</si>
  <si>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</si>
  <si>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</si>
  <si>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</si>
  <si>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</si>
  <si>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</si>
  <si>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</si>
  <si>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</si>
  <si>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</si>
  <si>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</si>
  <si>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</si>
  <si>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Mikulov - chodník Jiráskova</t>
  </si>
  <si>
    <t>KSO:</t>
  </si>
  <si>
    <t>CC-CZ:</t>
  </si>
  <si>
    <t>Místo:</t>
  </si>
  <si>
    <t xml:space="preserve"> </t>
  </si>
  <si>
    <t>Datum:</t>
  </si>
  <si>
    <t>19. 3. 2020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</si>
  <si>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</si>
  <si>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</si>
  <si>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</si>
  <si>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</si>
  <si>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</si>
  <si>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</si>
  <si>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</si>
  <si>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</si>
  <si>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</si>
  <si>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</si>
  <si>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</si>
  <si>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</si>
  <si>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</si>
  <si>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</si>
  <si>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</si>
  <si>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</si>
  <si>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</si>
  <si>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</si>
  <si>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</si>
  <si>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</si>
  <si>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</si>
  <si>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</si>
  <si>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</si>
  <si>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</si>
  <si>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</si>
  <si>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</si>
  <si>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</si>
  <si>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</si>
  <si>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</si>
  <si>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</si>
  <si>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</si>
  <si>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</si>
  <si>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</si>
  <si>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</si>
  <si>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</si>
  <si>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</si>
  <si>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</si>
  <si>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</si>
  <si>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</si>
  <si>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</si>
  <si>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</si>
  <si>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</si>
  <si>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</si>
  <si>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</si>
  <si>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</si>
  <si>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</si>
  <si>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</si>
  <si>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</si>
  <si>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</si>
  <si>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</si>
  <si>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</si>
  <si>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</si>
  <si>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</si>
  <si>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</si>
  <si>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</si>
  <si>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</si>
  <si>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odkopávka</t>
  </si>
  <si>
    <t>90,48</t>
  </si>
  <si>
    <t>2</t>
  </si>
  <si>
    <t>obruba_CH</t>
  </si>
  <si>
    <t xml:space="preserve">chodníková obruba </t>
  </si>
  <si>
    <t>365,2</t>
  </si>
  <si>
    <t>KRYCÍ LIST SOUPISU PRACÍ</t>
  </si>
  <si>
    <t>dl_60</t>
  </si>
  <si>
    <t>dlažba tl. 60 mm</t>
  </si>
  <si>
    <t>259,4</t>
  </si>
  <si>
    <t>dl_60_slp</t>
  </si>
  <si>
    <t>dlažba tl. 60 mm slepecká</t>
  </si>
  <si>
    <t>8,4</t>
  </si>
  <si>
    <t>dl_80</t>
  </si>
  <si>
    <t>dlažba tl. 80 mm</t>
  </si>
  <si>
    <t>28,5</t>
  </si>
  <si>
    <t>dl_80_slp</t>
  </si>
  <si>
    <t>dlažba tl. 80 mm slepecká</t>
  </si>
  <si>
    <t>7,6</t>
  </si>
  <si>
    <t>plocha_dlažby</t>
  </si>
  <si>
    <t>celková plocha dlažby</t>
  </si>
  <si>
    <t>303,9</t>
  </si>
  <si>
    <t>zásyp</t>
  </si>
  <si>
    <t>40,5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</si>
  <si>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</si>
  <si>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</si>
  <si>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</si>
  <si>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</si>
  <si>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</si>
  <si>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</si>
  <si>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</si>
  <si>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</si>
  <si>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</si>
  <si>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</si>
  <si>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</si>
  <si>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</si>
  <si>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</si>
  <si>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</si>
  <si>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</si>
  <si>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</si>
  <si>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</si>
  <si>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</si>
  <si>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</si>
  <si>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</si>
  <si>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</si>
  <si>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</si>
  <si>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</si>
  <si>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</si>
  <si>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</si>
  <si>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</si>
  <si>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</si>
  <si>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</si>
  <si>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</si>
  <si>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</si>
  <si>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</si>
  <si>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</si>
  <si>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</si>
  <si>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</si>
  <si>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10</t>
  </si>
  <si>
    <t>K</t>
  </si>
  <si>
    <t>112251101</t>
  </si>
  <si>
    <t>Odstranění pařezů strojně s jejich vykopáním, vytrháním nebo odstřelením průměru přes 100 do 300 mm</t>
  </si>
  <si>
    <t>kus</t>
  </si>
  <si>
    <t>4</t>
  </si>
  <si>
    <t>-316225845</t>
  </si>
  <si>
    <t>14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</si>
  <si>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</si>
  <si>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</si>
  <si>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m2</t>
  </si>
  <si>
    <t>-1392334994</t>
  </si>
  <si>
    <t>VV</t>
  </si>
  <si>
    <t>120+1,3+11+12+5</t>
  </si>
  <si>
    <t>13</t>
  </si>
  <si>
    <t>113106184</t>
  </si>
  <si>
    <t>Rozebrání dlažeb a dílců vozovek a ploch s přemístěním hmot na skládku na vzdálenost do 3 m nebo s naložením na dopravní prostředek, s jakoukoliv výplní spár strojně plochy jednotlivě do 50 m2 z velkých kostek s ložem ze živice - přídlažba ze žul. kostek</t>
  </si>
  <si>
    <t>-396628536</t>
  </si>
  <si>
    <t>0,3*5,7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</si>
  <si>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</si>
  <si>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</si>
  <si>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-874900419</t>
  </si>
  <si>
    <t>18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</si>
  <si>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</si>
  <si>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</si>
  <si>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1160115428</t>
  </si>
  <si>
    <t>17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</si>
  <si>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</si>
  <si>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</si>
  <si>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-64896573</t>
  </si>
  <si>
    <t>"podél obrub" (5,5+5+10,3+3)*0,5</t>
  </si>
  <si>
    <t>"plocha u parkoviště" 13</t>
  </si>
  <si>
    <t>Součet</t>
  </si>
  <si>
    <t>11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</si>
  <si>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</si>
  <si>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</si>
  <si>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</si>
  <si>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-365309162</t>
  </si>
  <si>
    <t>5,5+5+8+3</t>
  </si>
  <si>
    <t>12</t>
  </si>
  <si>
    <t>113204111</t>
  </si>
  <si>
    <t xml:space="preserve">Vytrhání obrub  s vybouráním lože, s přemístěním hmot na skládku na vzdálenost do 3 m nebo s naložením na dopravní prostředek záhonových</t>
  </si>
  <si>
    <t>1415513822</t>
  </si>
  <si>
    <t>34,5+22,6+55,7</t>
  </si>
  <si>
    <t>19</t>
  </si>
  <si>
    <t>122251103</t>
  </si>
  <si>
    <t>Odkopávky a prokopávky nezapažené strojně v hornině třídy těžitelnosti I skupiny 3 přes 50 do 100 m3</t>
  </si>
  <si>
    <t>m3</t>
  </si>
  <si>
    <t>-1914413129</t>
  </si>
  <si>
    <t>"stávající chodník" (76*1,2)*0,1</t>
  </si>
  <si>
    <t>"rozšíření úsek 1" (83*1,2)*0,3</t>
  </si>
  <si>
    <t>"úsek 3" (143*1,2)*0,3</t>
  </si>
  <si>
    <t>38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</si>
  <si>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</si>
  <si>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</si>
  <si>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699566327</t>
  </si>
  <si>
    <t>odkopávka-zásyp</t>
  </si>
  <si>
    <t>39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</si>
  <si>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</si>
  <si>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</si>
  <si>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-1464943724</t>
  </si>
  <si>
    <t>49,98*20 'Přepočtené koeficientem množství</t>
  </si>
  <si>
    <t>37</t>
  </si>
  <si>
    <t>174251101</t>
  </si>
  <si>
    <t>Zásyp sypaninou z jakékoliv horniny strojně s uložením výkopku ve vrstvách bez zhutnění jam, šachet, rýh nebo kolem objektů v těchto vykopávkách</t>
  </si>
  <si>
    <t>-798340277</t>
  </si>
  <si>
    <t>"za obrubou" obruba_CH*0,05</t>
  </si>
  <si>
    <t>"plošná úprava za obrubou" (106,8+115,6)*0,1</t>
  </si>
  <si>
    <t>40</t>
  </si>
  <si>
    <t>181351103</t>
  </si>
  <si>
    <t>Rozprostření a urovnání ornice v rovině nebo ve svahu sklonu do 1:5 strojně při souvislé ploše přes 100 do 500 m2, tl. vrstvy do 200 mm</t>
  </si>
  <si>
    <t>161341592</t>
  </si>
  <si>
    <t>106,8+115,6</t>
  </si>
  <si>
    <t>41</t>
  </si>
  <si>
    <t>181411131</t>
  </si>
  <si>
    <t>Založení trávníku na půdě předem připravené plochy do 1000 m2 výsevem včetně utažení parkového v rovině nebo na svahu do 1:5</t>
  </si>
  <si>
    <t>16460167</t>
  </si>
  <si>
    <t>42</t>
  </si>
  <si>
    <t>M</t>
  </si>
  <si>
    <t>00572410</t>
  </si>
  <si>
    <t>osivo směs travní parková</t>
  </si>
  <si>
    <t>kg</t>
  </si>
  <si>
    <t>8</t>
  </si>
  <si>
    <t>1349264163</t>
  </si>
  <si>
    <t>222,4*0,03 'Přepočtené koeficientem množství</t>
  </si>
  <si>
    <t>32</t>
  </si>
  <si>
    <t>181951112</t>
  </si>
  <si>
    <t>Úprava pláně vyrovnáním výškových rozdílů strojně v hornině třídy těžitelnosti I, skupiny 1 až 3 se zhutněním</t>
  </si>
  <si>
    <t>-246700134</t>
  </si>
  <si>
    <t>dl_60+dl_60_slp+dl_80+dl_80_slp</t>
  </si>
  <si>
    <t>303,9*1,2 'Přepočtené koeficientem množství</t>
  </si>
  <si>
    <t>5</t>
  </si>
  <si>
    <t>Komunikace pozemní</t>
  </si>
  <si>
    <t>33</t>
  </si>
  <si>
    <t>564801112</t>
  </si>
  <si>
    <t xml:space="preserve">Lože ze štěrkodrti ŠD 4/8  s rozprostřením a zhutněním, po zhutnění tl. 40 mm</t>
  </si>
  <si>
    <t>450649035</t>
  </si>
  <si>
    <t>36</t>
  </si>
  <si>
    <t>564851111</t>
  </si>
  <si>
    <t xml:space="preserve">Podklad ze štěrkodrti ŠD  s rozprostřením a zhutněním, po zhutnění tl. 150 mm</t>
  </si>
  <si>
    <t>453147832</t>
  </si>
  <si>
    <t>dl_80+dl_80_slp</t>
  </si>
  <si>
    <t>34</t>
  </si>
  <si>
    <t>564861111</t>
  </si>
  <si>
    <t xml:space="preserve">Podklad ze štěrkodrti ŠD  s rozprostřením a zhutněním, po zhutnění tl. 200 mm</t>
  </si>
  <si>
    <t>1625855477</t>
  </si>
  <si>
    <t>dl_60+dl_60_slp</t>
  </si>
  <si>
    <t>44</t>
  </si>
  <si>
    <t>565181111</t>
  </si>
  <si>
    <t xml:space="preserve">Vyrovnání povrchu dosavadních podkladů  s rozprostřením hmot a zhutněním obalovaným kamenivem ACP (OK) tl. 150 mm</t>
  </si>
  <si>
    <t>-1254725023</t>
  </si>
  <si>
    <t>43</t>
  </si>
  <si>
    <t>572141112</t>
  </si>
  <si>
    <t xml:space="preserve">Vyrovnání povrchu dosavadních krytů  s rozprostřením hmot a zhutněním asfaltovým betonem ACO (AB) tl. přes 40 do 60 mm</t>
  </si>
  <si>
    <t>-100172318</t>
  </si>
  <si>
    <t>35</t>
  </si>
  <si>
    <t>567122111</t>
  </si>
  <si>
    <t>Podklad ze směsi stmelené cementem SC bez dilatačních spár, s rozprostřením a zhutněním SC C 8/10 (KSC I), po zhutnění tl. 120 mm</t>
  </si>
  <si>
    <t>-2053768913</t>
  </si>
  <si>
    <t>26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</si>
  <si>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</si>
  <si>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</si>
  <si>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-567676241</t>
  </si>
  <si>
    <t>27</t>
  </si>
  <si>
    <t>59245018</t>
  </si>
  <si>
    <t>dlažba tvar obdélník betonová 200x100x60mm přírodní</t>
  </si>
  <si>
    <t>-1083676594</t>
  </si>
  <si>
    <t>59,0+73,5+46,7+80,2</t>
  </si>
  <si>
    <t>259,4*1,02 'Přepočtené koeficientem množství</t>
  </si>
  <si>
    <t>28</t>
  </si>
  <si>
    <t>59245006</t>
  </si>
  <si>
    <t>dlažba tvar obdélník betonová pro nevidomé 200x100x60mm barevná</t>
  </si>
  <si>
    <t>-1488901581</t>
  </si>
  <si>
    <t>1,3+1,6+1,5+2+2</t>
  </si>
  <si>
    <t>8,4*1,03 'Přepočtené koeficientem množství</t>
  </si>
  <si>
    <t>29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</si>
  <si>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</si>
  <si>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</si>
  <si>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-1571251771</t>
  </si>
  <si>
    <t>30</t>
  </si>
  <si>
    <t>59245020</t>
  </si>
  <si>
    <t>dlažba tvar obdélník betonová 200x100x80mm přírodní</t>
  </si>
  <si>
    <t>334621913</t>
  </si>
  <si>
    <t>7,5+7,5+4,5+9</t>
  </si>
  <si>
    <t>28,5*1,03 'Přepočtené koeficientem množství</t>
  </si>
  <si>
    <t>31</t>
  </si>
  <si>
    <t>59245226</t>
  </si>
  <si>
    <t>dlažba tvar obdélník betonová pro nevidomé 200x100x80mm barevná</t>
  </si>
  <si>
    <t>1337745336</t>
  </si>
  <si>
    <t>2+2+1,2+2,4</t>
  </si>
  <si>
    <t>7,6*1,03 'Přepočtené koeficientem množství</t>
  </si>
  <si>
    <t>45</t>
  </si>
  <si>
    <t>599141111</t>
  </si>
  <si>
    <t xml:space="preserve">Vyplnění spár mezi silničními dílci jakékoliv tloušťky  živičnou zálivkou</t>
  </si>
  <si>
    <t>1835850729</t>
  </si>
  <si>
    <t>5,5+5+10,3+3</t>
  </si>
  <si>
    <t>9</t>
  </si>
  <si>
    <t>Ostatní konstrukce a práce, bourání</t>
  </si>
  <si>
    <t>48</t>
  </si>
  <si>
    <t>914511112</t>
  </si>
  <si>
    <t xml:space="preserve">Montáž sloupku dopravních značek  délky do 3,5 m do hliníkové patky - posun stávajícího dopravního značení vč. materiálu a zemních prací</t>
  </si>
  <si>
    <t>-1120473691</t>
  </si>
  <si>
    <t>20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</si>
  <si>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</si>
  <si>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</si>
  <si>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683645344</t>
  </si>
  <si>
    <t>59217031</t>
  </si>
  <si>
    <t>obrubník betonový silniční 1000x150x250mm</t>
  </si>
  <si>
    <t>-1745344185</t>
  </si>
  <si>
    <t>22</t>
  </si>
  <si>
    <t>59217029</t>
  </si>
  <si>
    <t>obrubník betonový silniční nájezdový 1000x150x150mm</t>
  </si>
  <si>
    <t>-1111928547</t>
  </si>
  <si>
    <t>3,5+3+2+2</t>
  </si>
  <si>
    <t>23</t>
  </si>
  <si>
    <t>59217030</t>
  </si>
  <si>
    <t>obrubník betonový silniční přechodový 1000x150x150-250mm</t>
  </si>
  <si>
    <t>-1152718212</t>
  </si>
  <si>
    <t>"Pravý 3x; Levý 3x" 3+3</t>
  </si>
  <si>
    <t>24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</si>
  <si>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</si>
  <si>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</si>
  <si>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1565715223</t>
  </si>
  <si>
    <t>25</t>
  </si>
  <si>
    <t>59217019</t>
  </si>
  <si>
    <t>obrubník betonový chodníkový 1000x100x200mm</t>
  </si>
  <si>
    <t>-505852039</t>
  </si>
  <si>
    <t>95,2+89,3+40,1+37,1+54,9+48,6</t>
  </si>
  <si>
    <t>16</t>
  </si>
  <si>
    <t>919735113</t>
  </si>
  <si>
    <t xml:space="preserve">Řezání stávajícího živičného krytu nebo podkladu  hloubky přes 100 do 150 mm</t>
  </si>
  <si>
    <t>-1530926967</t>
  </si>
  <si>
    <t>997</t>
  </si>
  <si>
    <t>Přesun sutě</t>
  </si>
  <si>
    <t>46</t>
  </si>
  <si>
    <t>997221551</t>
  </si>
  <si>
    <t xml:space="preserve">Vodorovná doprava suti a vybouraných hmot  bez naložení, ale se složením a s hrubým urovnáním, na vzdálenost do 1 km</t>
  </si>
  <si>
    <t>t</t>
  </si>
  <si>
    <t>1146801689</t>
  </si>
  <si>
    <t>47</t>
  </si>
  <si>
    <t>997221559</t>
  </si>
  <si>
    <t xml:space="preserve">Vodorovná doprava suti  a vybouraných hmot bez naložení, ale se složením a s hrubým urovnáním Příplatek k ceně za každý další i započatý 1 km přes 1 km</t>
  </si>
  <si>
    <t>1724329561</t>
  </si>
  <si>
    <t>135,857*29 'Přepočtené koeficientem množství</t>
  </si>
  <si>
    <t>49</t>
  </si>
  <si>
    <t>997221861</t>
  </si>
  <si>
    <t>Poplatek za uložení stavebního odpadu na recyklační skládce (skládkovné) z prostého betonu zatříděného do Katalogu odpadů pod kódem 17 01 01</t>
  </si>
  <si>
    <t>-1587833047</t>
  </si>
  <si>
    <t>38,072+4,408+4,512</t>
  </si>
  <si>
    <t>51</t>
  </si>
  <si>
    <t>997221873</t>
  </si>
  <si>
    <t>Poplatek za uložení stavebního odpadu na recyklační skládce (skládkovné) zeminy a kamení zatříděného do Katalogu odpadů pod kódem 17 05 04</t>
  </si>
  <si>
    <t>-985371343</t>
  </si>
  <si>
    <t>"kamenivo" 0,864+65,692+14,442</t>
  </si>
  <si>
    <t>"zemina" (odkopávka-zásyp)*1,75</t>
  </si>
  <si>
    <t>50</t>
  </si>
  <si>
    <t>997221875</t>
  </si>
  <si>
    <t>Poplatek za uložení stavebního odpadu na recyklační skládce (skládkovné) asfaltového bez obsahu dehtu zatříděného do Katalogu odpadů pod kódem 17 03 02</t>
  </si>
  <si>
    <t>325717370</t>
  </si>
  <si>
    <t>998</t>
  </si>
  <si>
    <t>Přesun hmot</t>
  </si>
  <si>
    <t>998223011</t>
  </si>
  <si>
    <t xml:space="preserve">Přesun hmot pro pozemní komunikace s krytem dlážděným  dopravní vzdálenost do 200 m jakékoliv délky objektu</t>
  </si>
  <si>
    <t>-1312270491</t>
  </si>
  <si>
    <t>PSV</t>
  </si>
  <si>
    <t>Práce a dodávky PSV</t>
  </si>
  <si>
    <t>741</t>
  </si>
  <si>
    <t>Elektroinstalace - silnoproud</t>
  </si>
  <si>
    <t>52</t>
  </si>
  <si>
    <t>x</t>
  </si>
  <si>
    <t>Uložení kabelu kabelové chráničky DN110 a založení rezervní chráničky DN110, vč. dodávky materiálu a zemních prací</t>
  </si>
  <si>
    <t>-715546189</t>
  </si>
  <si>
    <t>6+6+4+7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</si>
  <si>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</si>
  <si>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</si>
  <si>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</si>
  <si>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</si>
  <si>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</si>
  <si>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- vytyčení inženýrských sítí</t>
  </si>
  <si>
    <t>…</t>
  </si>
  <si>
    <t>1024</t>
  </si>
  <si>
    <t>-1281019262</t>
  </si>
  <si>
    <t>012203000</t>
  </si>
  <si>
    <t>Geodetické práce při provádění stavby - vytyčení stavby</t>
  </si>
  <si>
    <t>-1703893335</t>
  </si>
  <si>
    <t>3</t>
  </si>
  <si>
    <t>012303000</t>
  </si>
  <si>
    <t>Geodetické práce po výstavbě - zaměření dokončeného díla</t>
  </si>
  <si>
    <t>-665409698</t>
  </si>
  <si>
    <t>012403000</t>
  </si>
  <si>
    <t>Kartografické práce - zhotovení geometrického plánu</t>
  </si>
  <si>
    <t>1218733617</t>
  </si>
  <si>
    <t>013254000</t>
  </si>
  <si>
    <t>Dokumentace skutečného provedení stavby</t>
  </si>
  <si>
    <t>-401744991</t>
  </si>
  <si>
    <t>VRN3</t>
  </si>
  <si>
    <t>Zařízení staveniště</t>
  </si>
  <si>
    <t>6</t>
  </si>
  <si>
    <t>030001000</t>
  </si>
  <si>
    <t>-1649334656</t>
  </si>
  <si>
    <t>7</t>
  </si>
  <si>
    <t>034303000</t>
  </si>
  <si>
    <t>Dopravní značení na staveništi</t>
  </si>
  <si>
    <t>1352144464</t>
  </si>
  <si>
    <t>VRN4</t>
  </si>
  <si>
    <t>Inženýrská činnost</t>
  </si>
  <si>
    <t>043103000</t>
  </si>
  <si>
    <t>Zkoušky bez rozlišení</t>
  </si>
  <si>
    <t>-1930985540</t>
  </si>
  <si>
    <t>SEZNAM FIGUR</t>
  </si>
  <si>
    <t>Výměra</t>
  </si>
  <si>
    <t>Použití figury:</t>
  </si>
  <si>
    <t>Úprava pláně v hornině třídy těžitelnosti I, skupiny 1 až 3 se zhutněním</t>
  </si>
  <si>
    <t>Podklad ze štěrkodrtě ŠD tl 200 mm</t>
  </si>
  <si>
    <t>Podklad ze štěrkodrtě ŠD tl 150 mm</t>
  </si>
  <si>
    <t>Podklad ze směsi stmelené cementem SC C 8/10 (KSC I) tl 100 mm</t>
  </si>
  <si>
    <t>Zásyp jam, šachet rýh nebo kolem objektů sypaninou bez zhutnění</t>
  </si>
  <si>
    <t>Odkopávky a prokopávky nezapažené v hornině třídy těžitelnosti I, skupiny 3 objem do 100 m3 strojně</t>
  </si>
  <si>
    <t>Vodorovné přemístění do 10000 m výkopku/sypaniny z horniny třídy těžitelnosti I, skupiny 1 až 3</t>
  </si>
  <si>
    <t>Příplatek k vodorovnému přemístění výkopku/sypaniny z horniny třídy těžitelnosti I, skupiny 1 až 3 ZKD 1000 m přes 10000 m</t>
  </si>
  <si>
    <t>Lože ŠD tl 40 mm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</si>
</sst>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2020/03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Mikulov - chodník Jiráskova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19. 3. 2020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V94" s="116" t="s">
        <v>74</v>
      </c>
      <c r="BW94" s="116" t="s">
        <v>5</v>
      </c>
      <c r="BX94" s="116" t="s">
        <v>75</v>
      </c>
      <c r="CL94" s="116" t="s">
        <v>1</v>
      </c>
    </row>
    <row r="95" s="7" customFormat="1" ht="16.5" customHeight="1">
      <c r="A95" s="117" t="s">
        <v>76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'2020-03 - Mikulov - chodn...'!J28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77</v>
      </c>
      <c r="AR95" s="124"/>
      <c r="AS95" s="125">
        <v>0</v>
      </c>
      <c r="AT95" s="126">
        <f>ROUND(SUM(AV95:AW95),2)</f>
        <v>0</v>
      </c>
      <c r="AU95" s="127">
        <f>'2020-03 - Mikulov - chodn...'!P124</f>
        <v>0</v>
      </c>
      <c r="AV95" s="126">
        <f>'2020-03 - Mikulov - chodn...'!J31</f>
        <v>0</v>
      </c>
      <c r="AW95" s="126">
        <f>'2020-03 - Mikulov - chodn...'!J32</f>
        <v>0</v>
      </c>
      <c r="AX95" s="126">
        <f>'2020-03 - Mikulov - chodn...'!J33</f>
        <v>0</v>
      </c>
      <c r="AY95" s="126">
        <f>'2020-03 - Mikulov - chodn...'!J34</f>
        <v>0</v>
      </c>
      <c r="AZ95" s="126">
        <f>'2020-03 - Mikulov - chodn...'!F31</f>
        <v>0</v>
      </c>
      <c r="BA95" s="126">
        <f>'2020-03 - Mikulov - chodn...'!F32</f>
        <v>0</v>
      </c>
      <c r="BB95" s="126">
        <f>'2020-03 - Mikulov - chodn...'!F33</f>
        <v>0</v>
      </c>
      <c r="BC95" s="126">
        <f>'2020-03 - Mikulov - chodn...'!F34</f>
        <v>0</v>
      </c>
      <c r="BD95" s="128">
        <f>'2020-03 - Mikulov - chodn...'!F35</f>
        <v>0</v>
      </c>
      <c r="BE95" s="7"/>
      <c r="BT95" s="129" t="s">
        <v>78</v>
      </c>
      <c r="BU95" s="129" t="s">
        <v>79</v>
      </c>
      <c r="BV95" s="129" t="s">
        <v>74</v>
      </c>
      <c r="BW95" s="129" t="s">
        <v>5</v>
      </c>
      <c r="BX95" s="129" t="s">
        <v>75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o5IO2Z9Fik4eJDqehjhn/5piev8QVOxy9+XnLVjpXTxRLbqhZj0VMt+KnOSAgZeUEj02YiG3sWQ9KZXl0gfZ7w==" hashValue="62hQvVko6gCGhbkBKhxvBR6WHPCe0zbKqsO4ozbGdiFP6ea2FpqwkomwAKwAxM4zUy9KiFMcvFSxgNf9Wi2PU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0-03 - Mikulov - cho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  <c r="AZ2" s="131" t="s">
        <v>80</v>
      </c>
      <c r="BA2" s="131" t="s">
        <v>80</v>
      </c>
      <c r="BB2" s="131" t="s">
        <v>1</v>
      </c>
      <c r="BC2" s="131" t="s">
        <v>81</v>
      </c>
      <c r="BD2" s="131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19"/>
      <c r="AT3" s="16" t="s">
        <v>82</v>
      </c>
      <c r="AZ3" s="131" t="s">
        <v>83</v>
      </c>
      <c r="BA3" s="131" t="s">
        <v>84</v>
      </c>
      <c r="BB3" s="131" t="s">
        <v>1</v>
      </c>
      <c r="BC3" s="131" t="s">
        <v>85</v>
      </c>
      <c r="BD3" s="131" t="s">
        <v>82</v>
      </c>
    </row>
    <row r="4" s="1" customFormat="1" ht="24.96" customHeight="1">
      <c r="B4" s="19"/>
      <c r="D4" s="135" t="s">
        <v>86</v>
      </c>
      <c r="I4" s="130"/>
      <c r="L4" s="19"/>
      <c r="M4" s="136" t="s">
        <v>10</v>
      </c>
      <c r="AT4" s="16" t="s">
        <v>4</v>
      </c>
      <c r="AZ4" s="131" t="s">
        <v>87</v>
      </c>
      <c r="BA4" s="131" t="s">
        <v>88</v>
      </c>
      <c r="BB4" s="131" t="s">
        <v>1</v>
      </c>
      <c r="BC4" s="131" t="s">
        <v>89</v>
      </c>
      <c r="BD4" s="131" t="s">
        <v>82</v>
      </c>
    </row>
    <row r="5" s="1" customFormat="1" ht="6.96" customHeight="1">
      <c r="B5" s="19"/>
      <c r="I5" s="130"/>
      <c r="L5" s="19"/>
      <c r="AZ5" s="131" t="s">
        <v>90</v>
      </c>
      <c r="BA5" s="131" t="s">
        <v>91</v>
      </c>
      <c r="BB5" s="131" t="s">
        <v>1</v>
      </c>
      <c r="BC5" s="131" t="s">
        <v>92</v>
      </c>
      <c r="BD5" s="131" t="s">
        <v>82</v>
      </c>
    </row>
    <row r="6" s="2" customFormat="1" ht="12" customHeight="1">
      <c r="A6" s="37"/>
      <c r="B6" s="43"/>
      <c r="C6" s="37"/>
      <c r="D6" s="137" t="s">
        <v>16</v>
      </c>
      <c r="E6" s="37"/>
      <c r="F6" s="37"/>
      <c r="G6" s="37"/>
      <c r="H6" s="37"/>
      <c r="I6" s="138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Z6" s="131" t="s">
        <v>93</v>
      </c>
      <c r="BA6" s="131" t="s">
        <v>94</v>
      </c>
      <c r="BB6" s="131" t="s">
        <v>1</v>
      </c>
      <c r="BC6" s="131" t="s">
        <v>95</v>
      </c>
      <c r="BD6" s="131" t="s">
        <v>82</v>
      </c>
    </row>
    <row r="7" s="2" customFormat="1" ht="16.5" customHeight="1">
      <c r="A7" s="37"/>
      <c r="B7" s="43"/>
      <c r="C7" s="37"/>
      <c r="D7" s="37"/>
      <c r="E7" s="139" t="s">
        <v>17</v>
      </c>
      <c r="F7" s="37"/>
      <c r="G7" s="37"/>
      <c r="H7" s="37"/>
      <c r="I7" s="138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Z7" s="131" t="s">
        <v>96</v>
      </c>
      <c r="BA7" s="131" t="s">
        <v>97</v>
      </c>
      <c r="BB7" s="131" t="s">
        <v>1</v>
      </c>
      <c r="BC7" s="131" t="s">
        <v>98</v>
      </c>
      <c r="BD7" s="131" t="s">
        <v>82</v>
      </c>
    </row>
    <row r="8" s="2" customFormat="1">
      <c r="A8" s="37"/>
      <c r="B8" s="43"/>
      <c r="C8" s="37"/>
      <c r="D8" s="37"/>
      <c r="E8" s="37"/>
      <c r="F8" s="37"/>
      <c r="G8" s="37"/>
      <c r="H8" s="37"/>
      <c r="I8" s="138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31" t="s">
        <v>99</v>
      </c>
      <c r="BA8" s="131" t="s">
        <v>100</v>
      </c>
      <c r="BB8" s="131" t="s">
        <v>1</v>
      </c>
      <c r="BC8" s="131" t="s">
        <v>101</v>
      </c>
      <c r="BD8" s="131" t="s">
        <v>82</v>
      </c>
    </row>
    <row r="9" s="2" customFormat="1" ht="12" customHeight="1">
      <c r="A9" s="37"/>
      <c r="B9" s="43"/>
      <c r="C9" s="37"/>
      <c r="D9" s="137" t="s">
        <v>18</v>
      </c>
      <c r="E9" s="37"/>
      <c r="F9" s="140" t="s">
        <v>1</v>
      </c>
      <c r="G9" s="37"/>
      <c r="H9" s="37"/>
      <c r="I9" s="141" t="s">
        <v>19</v>
      </c>
      <c r="J9" s="140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31" t="s">
        <v>102</v>
      </c>
      <c r="BA9" s="131" t="s">
        <v>102</v>
      </c>
      <c r="BB9" s="131" t="s">
        <v>1</v>
      </c>
      <c r="BC9" s="131" t="s">
        <v>103</v>
      </c>
      <c r="BD9" s="131" t="s">
        <v>82</v>
      </c>
    </row>
    <row r="10" s="2" customFormat="1" ht="12" customHeight="1">
      <c r="A10" s="37"/>
      <c r="B10" s="43"/>
      <c r="C10" s="37"/>
      <c r="D10" s="137" t="s">
        <v>20</v>
      </c>
      <c r="E10" s="37"/>
      <c r="F10" s="140" t="s">
        <v>21</v>
      </c>
      <c r="G10" s="37"/>
      <c r="H10" s="37"/>
      <c r="I10" s="141" t="s">
        <v>22</v>
      </c>
      <c r="J10" s="142" t="str">
        <f>'Rekapitulace stavby'!AN8</f>
        <v>19. 3. 2020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138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7" t="s">
        <v>24</v>
      </c>
      <c r="E12" s="37"/>
      <c r="F12" s="37"/>
      <c r="G12" s="37"/>
      <c r="H12" s="37"/>
      <c r="I12" s="141" t="s">
        <v>25</v>
      </c>
      <c r="J12" s="140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40" t="str">
        <f>IF('Rekapitulace stavby'!E11="","",'Rekapitulace stavby'!E11)</f>
        <v xml:space="preserve"> </v>
      </c>
      <c r="F13" s="37"/>
      <c r="G13" s="37"/>
      <c r="H13" s="37"/>
      <c r="I13" s="141" t="s">
        <v>26</v>
      </c>
      <c r="J13" s="140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138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7" t="s">
        <v>27</v>
      </c>
      <c r="E15" s="37"/>
      <c r="F15" s="37"/>
      <c r="G15" s="37"/>
      <c r="H15" s="37"/>
      <c r="I15" s="141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40"/>
      <c r="G16" s="140"/>
      <c r="H16" s="140"/>
      <c r="I16" s="141" t="s">
        <v>26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138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7" t="s">
        <v>29</v>
      </c>
      <c r="E18" s="37"/>
      <c r="F18" s="37"/>
      <c r="G18" s="37"/>
      <c r="H18" s="37"/>
      <c r="I18" s="141" t="s">
        <v>25</v>
      </c>
      <c r="J18" s="140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0" t="str">
        <f>IF('Rekapitulace stavby'!E17="","",'Rekapitulace stavby'!E17)</f>
        <v xml:space="preserve"> </v>
      </c>
      <c r="F19" s="37"/>
      <c r="G19" s="37"/>
      <c r="H19" s="37"/>
      <c r="I19" s="141" t="s">
        <v>26</v>
      </c>
      <c r="J19" s="140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38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7" t="s">
        <v>31</v>
      </c>
      <c r="E21" s="37"/>
      <c r="F21" s="37"/>
      <c r="G21" s="37"/>
      <c r="H21" s="37"/>
      <c r="I21" s="141" t="s">
        <v>25</v>
      </c>
      <c r="J21" s="140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40" t="str">
        <f>IF('Rekapitulace stavby'!E20="","",'Rekapitulace stavby'!E20)</f>
        <v xml:space="preserve"> </v>
      </c>
      <c r="F22" s="37"/>
      <c r="G22" s="37"/>
      <c r="H22" s="37"/>
      <c r="I22" s="141" t="s">
        <v>26</v>
      </c>
      <c r="J22" s="140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38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7" t="s">
        <v>32</v>
      </c>
      <c r="E24" s="37"/>
      <c r="F24" s="37"/>
      <c r="G24" s="37"/>
      <c r="H24" s="37"/>
      <c r="I24" s="138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43"/>
      <c r="B25" s="144"/>
      <c r="C25" s="143"/>
      <c r="D25" s="143"/>
      <c r="E25" s="145" t="s">
        <v>1</v>
      </c>
      <c r="F25" s="145"/>
      <c r="G25" s="145"/>
      <c r="H25" s="145"/>
      <c r="I25" s="146"/>
      <c r="J25" s="143"/>
      <c r="K25" s="143"/>
      <c r="L25" s="147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38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8"/>
      <c r="E27" s="148"/>
      <c r="F27" s="148"/>
      <c r="G27" s="148"/>
      <c r="H27" s="148"/>
      <c r="I27" s="149"/>
      <c r="J27" s="148"/>
      <c r="K27" s="148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50" t="s">
        <v>33</v>
      </c>
      <c r="E28" s="37"/>
      <c r="F28" s="37"/>
      <c r="G28" s="37"/>
      <c r="H28" s="37"/>
      <c r="I28" s="138"/>
      <c r="J28" s="151">
        <f>ROUND(J124,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9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52" t="s">
        <v>35</v>
      </c>
      <c r="G30" s="37"/>
      <c r="H30" s="37"/>
      <c r="I30" s="153" t="s">
        <v>34</v>
      </c>
      <c r="J30" s="152" t="s">
        <v>36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4" t="s">
        <v>37</v>
      </c>
      <c r="E31" s="137" t="s">
        <v>38</v>
      </c>
      <c r="F31" s="155">
        <f>ROUND((SUM(BE124:BE234)),  2)</f>
        <v>0</v>
      </c>
      <c r="G31" s="37"/>
      <c r="H31" s="37"/>
      <c r="I31" s="156">
        <v>0.20999999999999999</v>
      </c>
      <c r="J31" s="155">
        <f>ROUND(((SUM(BE124:BE234))*I31),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7" t="s">
        <v>39</v>
      </c>
      <c r="F32" s="155">
        <f>ROUND((SUM(BF124:BF234)),  2)</f>
        <v>0</v>
      </c>
      <c r="G32" s="37"/>
      <c r="H32" s="37"/>
      <c r="I32" s="156">
        <v>0.14999999999999999</v>
      </c>
      <c r="J32" s="155">
        <f>ROUND(((SUM(BF124:BF234))*I32),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7" t="s">
        <v>40</v>
      </c>
      <c r="F33" s="155">
        <f>ROUND((SUM(BG124:BG234)),  2)</f>
        <v>0</v>
      </c>
      <c r="G33" s="37"/>
      <c r="H33" s="37"/>
      <c r="I33" s="156">
        <v>0.20999999999999999</v>
      </c>
      <c r="J33" s="155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7" t="s">
        <v>41</v>
      </c>
      <c r="F34" s="155">
        <f>ROUND((SUM(BH124:BH234)),  2)</f>
        <v>0</v>
      </c>
      <c r="G34" s="37"/>
      <c r="H34" s="37"/>
      <c r="I34" s="156">
        <v>0.14999999999999999</v>
      </c>
      <c r="J34" s="155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7" t="s">
        <v>42</v>
      </c>
      <c r="F35" s="155">
        <f>ROUND((SUM(BI124:BI234)),  2)</f>
        <v>0</v>
      </c>
      <c r="G35" s="37"/>
      <c r="H35" s="37"/>
      <c r="I35" s="156">
        <v>0</v>
      </c>
      <c r="J35" s="155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138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7"/>
      <c r="D37" s="158" t="s">
        <v>43</v>
      </c>
      <c r="E37" s="159"/>
      <c r="F37" s="159"/>
      <c r="G37" s="160" t="s">
        <v>44</v>
      </c>
      <c r="H37" s="161" t="s">
        <v>45</v>
      </c>
      <c r="I37" s="162"/>
      <c r="J37" s="163">
        <f>SUM(J28:J35)</f>
        <v>0</v>
      </c>
      <c r="K37" s="164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138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I39" s="130"/>
      <c r="L39" s="19"/>
    </row>
    <row r="40" s="1" customFormat="1" ht="14.4" customHeight="1">
      <c r="B40" s="19"/>
      <c r="I40" s="130"/>
      <c r="L40" s="19"/>
    </row>
    <row r="41" s="1" customFormat="1" ht="14.4" customHeight="1">
      <c r="B41" s="19"/>
      <c r="I41" s="130"/>
      <c r="L41" s="19"/>
    </row>
    <row r="42" s="1" customFormat="1" ht="14.4" customHeight="1">
      <c r="B42" s="19"/>
      <c r="I42" s="130"/>
      <c r="L42" s="19"/>
    </row>
    <row r="43" s="1" customFormat="1" ht="14.4" customHeight="1">
      <c r="B43" s="19"/>
      <c r="I43" s="130"/>
      <c r="L43" s="19"/>
    </row>
    <row r="44" s="1" customFormat="1" ht="14.4" customHeight="1">
      <c r="B44" s="19"/>
      <c r="I44" s="130"/>
      <c r="L44" s="19"/>
    </row>
    <row r="45" s="1" customFormat="1" ht="14.4" customHeight="1">
      <c r="B45" s="19"/>
      <c r="I45" s="130"/>
      <c r="L45" s="19"/>
    </row>
    <row r="46" s="1" customFormat="1" ht="14.4" customHeight="1">
      <c r="B46" s="19"/>
      <c r="I46" s="130"/>
      <c r="L46" s="19"/>
    </row>
    <row r="47" s="1" customFormat="1" ht="14.4" customHeight="1">
      <c r="B47" s="19"/>
      <c r="I47" s="130"/>
      <c r="L47" s="19"/>
    </row>
    <row r="48" s="1" customFormat="1" ht="14.4" customHeight="1">
      <c r="B48" s="19"/>
      <c r="I48" s="130"/>
      <c r="L48" s="19"/>
    </row>
    <row r="49" s="1" customFormat="1" ht="14.4" customHeight="1">
      <c r="B49" s="19"/>
      <c r="I49" s="130"/>
      <c r="L49" s="19"/>
    </row>
    <row r="50" s="2" customFormat="1" ht="14.4" customHeight="1">
      <c r="B50" s="62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138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38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38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Mikulov - chodník Jiráskova</v>
      </c>
      <c r="F85" s="39"/>
      <c r="G85" s="39"/>
      <c r="H85" s="39"/>
      <c r="I85" s="138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38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141" t="s">
        <v>22</v>
      </c>
      <c r="J87" s="78" t="str">
        <f>IF(J10="","",J10)</f>
        <v>19. 3. 2020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38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141" t="s">
        <v>29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27</v>
      </c>
      <c r="D90" s="39"/>
      <c r="E90" s="39"/>
      <c r="F90" s="26" t="str">
        <f>IF(E16="","",E16)</f>
        <v>Vyplň údaj</v>
      </c>
      <c r="G90" s="39"/>
      <c r="H90" s="39"/>
      <c r="I90" s="141" t="s">
        <v>31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138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81" t="s">
        <v>105</v>
      </c>
      <c r="D92" s="182"/>
      <c r="E92" s="182"/>
      <c r="F92" s="182"/>
      <c r="G92" s="182"/>
      <c r="H92" s="182"/>
      <c r="I92" s="183"/>
      <c r="J92" s="184" t="s">
        <v>106</v>
      </c>
      <c r="K92" s="182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38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85" t="s">
        <v>107</v>
      </c>
      <c r="D94" s="39"/>
      <c r="E94" s="39"/>
      <c r="F94" s="39"/>
      <c r="G94" s="39"/>
      <c r="H94" s="39"/>
      <c r="I94" s="138"/>
      <c r="J94" s="109">
        <f>J124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108</v>
      </c>
    </row>
    <row r="95" s="9" customFormat="1" ht="24.96" customHeight="1">
      <c r="A95" s="9"/>
      <c r="B95" s="186"/>
      <c r="C95" s="187"/>
      <c r="D95" s="188" t="s">
        <v>109</v>
      </c>
      <c r="E95" s="189"/>
      <c r="F95" s="189"/>
      <c r="G95" s="189"/>
      <c r="H95" s="189"/>
      <c r="I95" s="190"/>
      <c r="J95" s="191">
        <f>J125</f>
        <v>0</v>
      </c>
      <c r="K95" s="187"/>
      <c r="L95" s="19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3"/>
      <c r="C96" s="194"/>
      <c r="D96" s="195" t="s">
        <v>110</v>
      </c>
      <c r="E96" s="196"/>
      <c r="F96" s="196"/>
      <c r="G96" s="196"/>
      <c r="H96" s="196"/>
      <c r="I96" s="197"/>
      <c r="J96" s="198">
        <f>J126</f>
        <v>0</v>
      </c>
      <c r="K96" s="194"/>
      <c r="L96" s="199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3"/>
      <c r="C97" s="194"/>
      <c r="D97" s="195" t="s">
        <v>111</v>
      </c>
      <c r="E97" s="196"/>
      <c r="F97" s="196"/>
      <c r="G97" s="196"/>
      <c r="H97" s="196"/>
      <c r="I97" s="197"/>
      <c r="J97" s="198">
        <f>J165</f>
        <v>0</v>
      </c>
      <c r="K97" s="194"/>
      <c r="L97" s="19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3"/>
      <c r="C98" s="194"/>
      <c r="D98" s="195" t="s">
        <v>112</v>
      </c>
      <c r="E98" s="196"/>
      <c r="F98" s="196"/>
      <c r="G98" s="196"/>
      <c r="H98" s="196"/>
      <c r="I98" s="197"/>
      <c r="J98" s="198">
        <f>J193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94"/>
      <c r="D99" s="195" t="s">
        <v>113</v>
      </c>
      <c r="E99" s="196"/>
      <c r="F99" s="196"/>
      <c r="G99" s="196"/>
      <c r="H99" s="196"/>
      <c r="I99" s="197"/>
      <c r="J99" s="198">
        <f>J206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94"/>
      <c r="D100" s="195" t="s">
        <v>114</v>
      </c>
      <c r="E100" s="196"/>
      <c r="F100" s="196"/>
      <c r="G100" s="196"/>
      <c r="H100" s="196"/>
      <c r="I100" s="197"/>
      <c r="J100" s="198">
        <f>J217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115</v>
      </c>
      <c r="E101" s="189"/>
      <c r="F101" s="189"/>
      <c r="G101" s="189"/>
      <c r="H101" s="189"/>
      <c r="I101" s="190"/>
      <c r="J101" s="191">
        <f>J219</f>
        <v>0</v>
      </c>
      <c r="K101" s="187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94"/>
      <c r="D102" s="195" t="s">
        <v>116</v>
      </c>
      <c r="E102" s="196"/>
      <c r="F102" s="196"/>
      <c r="G102" s="196"/>
      <c r="H102" s="196"/>
      <c r="I102" s="197"/>
      <c r="J102" s="198">
        <f>J220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117</v>
      </c>
      <c r="E103" s="189"/>
      <c r="F103" s="189"/>
      <c r="G103" s="189"/>
      <c r="H103" s="189"/>
      <c r="I103" s="190"/>
      <c r="J103" s="191">
        <f>J223</f>
        <v>0</v>
      </c>
      <c r="K103" s="187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94"/>
      <c r="D104" s="195" t="s">
        <v>118</v>
      </c>
      <c r="E104" s="196"/>
      <c r="F104" s="196"/>
      <c r="G104" s="196"/>
      <c r="H104" s="196"/>
      <c r="I104" s="197"/>
      <c r="J104" s="198">
        <f>J224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94"/>
      <c r="D105" s="195" t="s">
        <v>119</v>
      </c>
      <c r="E105" s="196"/>
      <c r="F105" s="196"/>
      <c r="G105" s="196"/>
      <c r="H105" s="196"/>
      <c r="I105" s="197"/>
      <c r="J105" s="198">
        <f>J230</f>
        <v>0</v>
      </c>
      <c r="K105" s="19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94"/>
      <c r="D106" s="195" t="s">
        <v>120</v>
      </c>
      <c r="E106" s="196"/>
      <c r="F106" s="196"/>
      <c r="G106" s="196"/>
      <c r="H106" s="196"/>
      <c r="I106" s="197"/>
      <c r="J106" s="198">
        <f>J233</f>
        <v>0</v>
      </c>
      <c r="K106" s="19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138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177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180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121</v>
      </c>
      <c r="D113" s="39"/>
      <c r="E113" s="39"/>
      <c r="F113" s="39"/>
      <c r="G113" s="39"/>
      <c r="H113" s="39"/>
      <c r="I113" s="138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138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138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E7</f>
        <v>Mikulov - chodník Jiráskova</v>
      </c>
      <c r="F116" s="39"/>
      <c r="G116" s="39"/>
      <c r="H116" s="39"/>
      <c r="I116" s="138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38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F10</f>
        <v xml:space="preserve"> </v>
      </c>
      <c r="G118" s="39"/>
      <c r="H118" s="39"/>
      <c r="I118" s="141" t="s">
        <v>22</v>
      </c>
      <c r="J118" s="78" t="str">
        <f>IF(J10="","",J10)</f>
        <v>19. 3. 2020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38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E13</f>
        <v xml:space="preserve"> </v>
      </c>
      <c r="G120" s="39"/>
      <c r="H120" s="39"/>
      <c r="I120" s="141" t="s">
        <v>29</v>
      </c>
      <c r="J120" s="35" t="str">
        <f>E19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IF(E16="","",E16)</f>
        <v>Vyplň údaj</v>
      </c>
      <c r="G121" s="39"/>
      <c r="H121" s="39"/>
      <c r="I121" s="141" t="s">
        <v>31</v>
      </c>
      <c r="J121" s="35" t="str">
        <f>E22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138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00"/>
      <c r="B123" s="201"/>
      <c r="C123" s="202" t="s">
        <v>122</v>
      </c>
      <c r="D123" s="203" t="s">
        <v>58</v>
      </c>
      <c r="E123" s="203" t="s">
        <v>54</v>
      </c>
      <c r="F123" s="203" t="s">
        <v>55</v>
      </c>
      <c r="G123" s="203" t="s">
        <v>123</v>
      </c>
      <c r="H123" s="203" t="s">
        <v>124</v>
      </c>
      <c r="I123" s="204" t="s">
        <v>125</v>
      </c>
      <c r="J123" s="205" t="s">
        <v>106</v>
      </c>
      <c r="K123" s="206" t="s">
        <v>126</v>
      </c>
      <c r="L123" s="207"/>
      <c r="M123" s="99" t="s">
        <v>1</v>
      </c>
      <c r="N123" s="100" t="s">
        <v>37</v>
      </c>
      <c r="O123" s="100" t="s">
        <v>127</v>
      </c>
      <c r="P123" s="100" t="s">
        <v>128</v>
      </c>
      <c r="Q123" s="100" t="s">
        <v>129</v>
      </c>
      <c r="R123" s="100" t="s">
        <v>130</v>
      </c>
      <c r="S123" s="100" t="s">
        <v>131</v>
      </c>
      <c r="T123" s="101" t="s">
        <v>132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7"/>
      <c r="B124" s="38"/>
      <c r="C124" s="106" t="s">
        <v>133</v>
      </c>
      <c r="D124" s="39"/>
      <c r="E124" s="39"/>
      <c r="F124" s="39"/>
      <c r="G124" s="39"/>
      <c r="H124" s="39"/>
      <c r="I124" s="138"/>
      <c r="J124" s="208">
        <f>BK124</f>
        <v>0</v>
      </c>
      <c r="K124" s="39"/>
      <c r="L124" s="43"/>
      <c r="M124" s="102"/>
      <c r="N124" s="209"/>
      <c r="O124" s="103"/>
      <c r="P124" s="210">
        <f>P125+P219+P223</f>
        <v>0</v>
      </c>
      <c r="Q124" s="103"/>
      <c r="R124" s="210">
        <f>R125+R219+R223</f>
        <v>318.67000700000006</v>
      </c>
      <c r="S124" s="103"/>
      <c r="T124" s="211">
        <f>T125+T219+T223</f>
        <v>135.85694999999998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108</v>
      </c>
      <c r="BK124" s="212">
        <f>BK125+BK219+BK223</f>
        <v>0</v>
      </c>
    </row>
    <row r="125" s="12" customFormat="1" ht="25.92" customHeight="1">
      <c r="A125" s="12"/>
      <c r="B125" s="213"/>
      <c r="C125" s="214"/>
      <c r="D125" s="215" t="s">
        <v>72</v>
      </c>
      <c r="E125" s="216" t="s">
        <v>134</v>
      </c>
      <c r="F125" s="216" t="s">
        <v>135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P126+P165+P193+P206+P217</f>
        <v>0</v>
      </c>
      <c r="Q125" s="221"/>
      <c r="R125" s="222">
        <f>R126+R165+R193+R206+R217</f>
        <v>318.67000700000006</v>
      </c>
      <c r="S125" s="221"/>
      <c r="T125" s="223">
        <f>T126+T165+T193+T206+T217</f>
        <v>135.85694999999998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78</v>
      </c>
      <c r="AT125" s="225" t="s">
        <v>72</v>
      </c>
      <c r="AU125" s="225" t="s">
        <v>73</v>
      </c>
      <c r="AY125" s="224" t="s">
        <v>136</v>
      </c>
      <c r="BK125" s="226">
        <f>BK126+BK165+BK193+BK206+BK217</f>
        <v>0</v>
      </c>
    </row>
    <row r="126" s="12" customFormat="1" ht="22.8" customHeight="1">
      <c r="A126" s="12"/>
      <c r="B126" s="213"/>
      <c r="C126" s="214"/>
      <c r="D126" s="215" t="s">
        <v>72</v>
      </c>
      <c r="E126" s="227" t="s">
        <v>78</v>
      </c>
      <c r="F126" s="227" t="s">
        <v>137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SUM(P127:P164)</f>
        <v>0</v>
      </c>
      <c r="Q126" s="221"/>
      <c r="R126" s="222">
        <f>SUM(R127:R164)</f>
        <v>0.006672</v>
      </c>
      <c r="S126" s="221"/>
      <c r="T126" s="223">
        <f>SUM(T127:T164)</f>
        <v>135.85694999999998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78</v>
      </c>
      <c r="AT126" s="225" t="s">
        <v>72</v>
      </c>
      <c r="AU126" s="225" t="s">
        <v>78</v>
      </c>
      <c r="AY126" s="224" t="s">
        <v>136</v>
      </c>
      <c r="BK126" s="226">
        <f>SUM(BK127:BK164)</f>
        <v>0</v>
      </c>
    </row>
    <row r="127" s="2" customFormat="1" ht="33" customHeight="1">
      <c r="A127" s="37"/>
      <c r="B127" s="38"/>
      <c r="C127" s="229" t="s">
        <v>138</v>
      </c>
      <c r="D127" s="229" t="s">
        <v>139</v>
      </c>
      <c r="E127" s="230" t="s">
        <v>140</v>
      </c>
      <c r="F127" s="231" t="s">
        <v>141</v>
      </c>
      <c r="G127" s="232" t="s">
        <v>142</v>
      </c>
      <c r="H127" s="233">
        <v>3</v>
      </c>
      <c r="I127" s="234"/>
      <c r="J127" s="235">
        <f>ROUND(I127*H127,2)</f>
        <v>0</v>
      </c>
      <c r="K127" s="236"/>
      <c r="L127" s="43"/>
      <c r="M127" s="237" t="s">
        <v>1</v>
      </c>
      <c r="N127" s="238" t="s">
        <v>38</v>
      </c>
      <c r="O127" s="90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1" t="s">
        <v>143</v>
      </c>
      <c r="AT127" s="241" t="s">
        <v>139</v>
      </c>
      <c r="AU127" s="241" t="s">
        <v>82</v>
      </c>
      <c r="AY127" s="16" t="s">
        <v>136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78</v>
      </c>
      <c r="BK127" s="242">
        <f>ROUND(I127*H127,2)</f>
        <v>0</v>
      </c>
      <c r="BL127" s="16" t="s">
        <v>143</v>
      </c>
      <c r="BM127" s="241" t="s">
        <v>144</v>
      </c>
    </row>
    <row r="128" s="2" customFormat="1" ht="66.75" customHeight="1">
      <c r="A128" s="37"/>
      <c r="B128" s="38"/>
      <c r="C128" s="229" t="s">
        <v>145</v>
      </c>
      <c r="D128" s="229" t="s">
        <v>139</v>
      </c>
      <c r="E128" s="230" t="s">
        <v>146</v>
      </c>
      <c r="F128" s="231" t="s">
        <v>147</v>
      </c>
      <c r="G128" s="232" t="s">
        <v>148</v>
      </c>
      <c r="H128" s="233">
        <v>149.30000000000001</v>
      </c>
      <c r="I128" s="234"/>
      <c r="J128" s="235">
        <f>ROUND(I128*H128,2)</f>
        <v>0</v>
      </c>
      <c r="K128" s="236"/>
      <c r="L128" s="43"/>
      <c r="M128" s="237" t="s">
        <v>1</v>
      </c>
      <c r="N128" s="238" t="s">
        <v>38</v>
      </c>
      <c r="O128" s="90"/>
      <c r="P128" s="239">
        <f>O128*H128</f>
        <v>0</v>
      </c>
      <c r="Q128" s="239">
        <v>0</v>
      </c>
      <c r="R128" s="239">
        <f>Q128*H128</f>
        <v>0</v>
      </c>
      <c r="S128" s="239">
        <v>0.255</v>
      </c>
      <c r="T128" s="240">
        <f>S128*H128</f>
        <v>38.0715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1" t="s">
        <v>143</v>
      </c>
      <c r="AT128" s="241" t="s">
        <v>139</v>
      </c>
      <c r="AU128" s="241" t="s">
        <v>82</v>
      </c>
      <c r="AY128" s="16" t="s">
        <v>136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78</v>
      </c>
      <c r="BK128" s="242">
        <f>ROUND(I128*H128,2)</f>
        <v>0</v>
      </c>
      <c r="BL128" s="16" t="s">
        <v>143</v>
      </c>
      <c r="BM128" s="241" t="s">
        <v>149</v>
      </c>
    </row>
    <row r="129" s="13" customFormat="1">
      <c r="A129" s="13"/>
      <c r="B129" s="243"/>
      <c r="C129" s="244"/>
      <c r="D129" s="245" t="s">
        <v>150</v>
      </c>
      <c r="E129" s="246" t="s">
        <v>1</v>
      </c>
      <c r="F129" s="247" t="s">
        <v>151</v>
      </c>
      <c r="G129" s="244"/>
      <c r="H129" s="248">
        <v>149.30000000000001</v>
      </c>
      <c r="I129" s="249"/>
      <c r="J129" s="244"/>
      <c r="K129" s="244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150</v>
      </c>
      <c r="AU129" s="254" t="s">
        <v>82</v>
      </c>
      <c r="AV129" s="13" t="s">
        <v>82</v>
      </c>
      <c r="AW129" s="13" t="s">
        <v>30</v>
      </c>
      <c r="AX129" s="13" t="s">
        <v>78</v>
      </c>
      <c r="AY129" s="254" t="s">
        <v>136</v>
      </c>
    </row>
    <row r="130" s="2" customFormat="1" ht="55.5" customHeight="1">
      <c r="A130" s="37"/>
      <c r="B130" s="38"/>
      <c r="C130" s="229" t="s">
        <v>152</v>
      </c>
      <c r="D130" s="229" t="s">
        <v>139</v>
      </c>
      <c r="E130" s="230" t="s">
        <v>153</v>
      </c>
      <c r="F130" s="231" t="s">
        <v>154</v>
      </c>
      <c r="G130" s="232" t="s">
        <v>148</v>
      </c>
      <c r="H130" s="233">
        <v>1.71</v>
      </c>
      <c r="I130" s="234"/>
      <c r="J130" s="235">
        <f>ROUND(I130*H130,2)</f>
        <v>0</v>
      </c>
      <c r="K130" s="236"/>
      <c r="L130" s="43"/>
      <c r="M130" s="237" t="s">
        <v>1</v>
      </c>
      <c r="N130" s="238" t="s">
        <v>38</v>
      </c>
      <c r="O130" s="90"/>
      <c r="P130" s="239">
        <f>O130*H130</f>
        <v>0</v>
      </c>
      <c r="Q130" s="239">
        <v>0</v>
      </c>
      <c r="R130" s="239">
        <f>Q130*H130</f>
        <v>0</v>
      </c>
      <c r="S130" s="239">
        <v>0.505</v>
      </c>
      <c r="T130" s="240">
        <f>S130*H130</f>
        <v>0.86355000000000004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1" t="s">
        <v>143</v>
      </c>
      <c r="AT130" s="241" t="s">
        <v>139</v>
      </c>
      <c r="AU130" s="241" t="s">
        <v>82</v>
      </c>
      <c r="AY130" s="16" t="s">
        <v>136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78</v>
      </c>
      <c r="BK130" s="242">
        <f>ROUND(I130*H130,2)</f>
        <v>0</v>
      </c>
      <c r="BL130" s="16" t="s">
        <v>143</v>
      </c>
      <c r="BM130" s="241" t="s">
        <v>155</v>
      </c>
    </row>
    <row r="131" s="13" customFormat="1">
      <c r="A131" s="13"/>
      <c r="B131" s="243"/>
      <c r="C131" s="244"/>
      <c r="D131" s="245" t="s">
        <v>150</v>
      </c>
      <c r="E131" s="246" t="s">
        <v>1</v>
      </c>
      <c r="F131" s="247" t="s">
        <v>156</v>
      </c>
      <c r="G131" s="244"/>
      <c r="H131" s="248">
        <v>1.71</v>
      </c>
      <c r="I131" s="249"/>
      <c r="J131" s="244"/>
      <c r="K131" s="244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150</v>
      </c>
      <c r="AU131" s="254" t="s">
        <v>82</v>
      </c>
      <c r="AV131" s="13" t="s">
        <v>82</v>
      </c>
      <c r="AW131" s="13" t="s">
        <v>30</v>
      </c>
      <c r="AX131" s="13" t="s">
        <v>78</v>
      </c>
      <c r="AY131" s="254" t="s">
        <v>136</v>
      </c>
    </row>
    <row r="132" s="2" customFormat="1" ht="55.5" customHeight="1">
      <c r="A132" s="37"/>
      <c r="B132" s="38"/>
      <c r="C132" s="229" t="s">
        <v>8</v>
      </c>
      <c r="D132" s="229" t="s">
        <v>139</v>
      </c>
      <c r="E132" s="230" t="s">
        <v>157</v>
      </c>
      <c r="F132" s="231" t="s">
        <v>158</v>
      </c>
      <c r="G132" s="232" t="s">
        <v>148</v>
      </c>
      <c r="H132" s="233">
        <v>149.30000000000001</v>
      </c>
      <c r="I132" s="234"/>
      <c r="J132" s="235">
        <f>ROUND(I132*H132,2)</f>
        <v>0</v>
      </c>
      <c r="K132" s="236"/>
      <c r="L132" s="43"/>
      <c r="M132" s="237" t="s">
        <v>1</v>
      </c>
      <c r="N132" s="238" t="s">
        <v>38</v>
      </c>
      <c r="O132" s="90"/>
      <c r="P132" s="239">
        <f>O132*H132</f>
        <v>0</v>
      </c>
      <c r="Q132" s="239">
        <v>0</v>
      </c>
      <c r="R132" s="239">
        <f>Q132*H132</f>
        <v>0</v>
      </c>
      <c r="S132" s="239">
        <v>0.44</v>
      </c>
      <c r="T132" s="240">
        <f>S132*H132</f>
        <v>65.692000000000007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1" t="s">
        <v>143</v>
      </c>
      <c r="AT132" s="241" t="s">
        <v>139</v>
      </c>
      <c r="AU132" s="241" t="s">
        <v>82</v>
      </c>
      <c r="AY132" s="16" t="s">
        <v>136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78</v>
      </c>
      <c r="BK132" s="242">
        <f>ROUND(I132*H132,2)</f>
        <v>0</v>
      </c>
      <c r="BL132" s="16" t="s">
        <v>143</v>
      </c>
      <c r="BM132" s="241" t="s">
        <v>159</v>
      </c>
    </row>
    <row r="133" s="2" customFormat="1" ht="55.5" customHeight="1">
      <c r="A133" s="37"/>
      <c r="B133" s="38"/>
      <c r="C133" s="229" t="s">
        <v>160</v>
      </c>
      <c r="D133" s="229" t="s">
        <v>139</v>
      </c>
      <c r="E133" s="230" t="s">
        <v>161</v>
      </c>
      <c r="F133" s="231" t="s">
        <v>162</v>
      </c>
      <c r="G133" s="232" t="s">
        <v>148</v>
      </c>
      <c r="H133" s="233">
        <v>24.899999999999999</v>
      </c>
      <c r="I133" s="234"/>
      <c r="J133" s="235">
        <f>ROUND(I133*H133,2)</f>
        <v>0</v>
      </c>
      <c r="K133" s="236"/>
      <c r="L133" s="43"/>
      <c r="M133" s="237" t="s">
        <v>1</v>
      </c>
      <c r="N133" s="238" t="s">
        <v>38</v>
      </c>
      <c r="O133" s="90"/>
      <c r="P133" s="239">
        <f>O133*H133</f>
        <v>0</v>
      </c>
      <c r="Q133" s="239">
        <v>0</v>
      </c>
      <c r="R133" s="239">
        <f>Q133*H133</f>
        <v>0</v>
      </c>
      <c r="S133" s="239">
        <v>0.57999999999999996</v>
      </c>
      <c r="T133" s="240">
        <f>S133*H133</f>
        <v>14.441999999999998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1" t="s">
        <v>143</v>
      </c>
      <c r="AT133" s="241" t="s">
        <v>139</v>
      </c>
      <c r="AU133" s="241" t="s">
        <v>82</v>
      </c>
      <c r="AY133" s="16" t="s">
        <v>136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78</v>
      </c>
      <c r="BK133" s="242">
        <f>ROUND(I133*H133,2)</f>
        <v>0</v>
      </c>
      <c r="BL133" s="16" t="s">
        <v>143</v>
      </c>
      <c r="BM133" s="241" t="s">
        <v>163</v>
      </c>
    </row>
    <row r="134" s="2" customFormat="1" ht="44.25" customHeight="1">
      <c r="A134" s="37"/>
      <c r="B134" s="38"/>
      <c r="C134" s="229" t="s">
        <v>164</v>
      </c>
      <c r="D134" s="229" t="s">
        <v>139</v>
      </c>
      <c r="E134" s="230" t="s">
        <v>165</v>
      </c>
      <c r="F134" s="231" t="s">
        <v>166</v>
      </c>
      <c r="G134" s="232" t="s">
        <v>148</v>
      </c>
      <c r="H134" s="233">
        <v>24.899999999999999</v>
      </c>
      <c r="I134" s="234"/>
      <c r="J134" s="235">
        <f>ROUND(I134*H134,2)</f>
        <v>0</v>
      </c>
      <c r="K134" s="236"/>
      <c r="L134" s="43"/>
      <c r="M134" s="237" t="s">
        <v>1</v>
      </c>
      <c r="N134" s="238" t="s">
        <v>38</v>
      </c>
      <c r="O134" s="90"/>
      <c r="P134" s="239">
        <f>O134*H134</f>
        <v>0</v>
      </c>
      <c r="Q134" s="239">
        <v>0</v>
      </c>
      <c r="R134" s="239">
        <f>Q134*H134</f>
        <v>0</v>
      </c>
      <c r="S134" s="239">
        <v>0.316</v>
      </c>
      <c r="T134" s="240">
        <f>S134*H134</f>
        <v>7.8683999999999994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1" t="s">
        <v>143</v>
      </c>
      <c r="AT134" s="241" t="s">
        <v>139</v>
      </c>
      <c r="AU134" s="241" t="s">
        <v>82</v>
      </c>
      <c r="AY134" s="16" t="s">
        <v>136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78</v>
      </c>
      <c r="BK134" s="242">
        <f>ROUND(I134*H134,2)</f>
        <v>0</v>
      </c>
      <c r="BL134" s="16" t="s">
        <v>143</v>
      </c>
      <c r="BM134" s="241" t="s">
        <v>167</v>
      </c>
    </row>
    <row r="135" s="13" customFormat="1">
      <c r="A135" s="13"/>
      <c r="B135" s="243"/>
      <c r="C135" s="244"/>
      <c r="D135" s="245" t="s">
        <v>150</v>
      </c>
      <c r="E135" s="246" t="s">
        <v>1</v>
      </c>
      <c r="F135" s="247" t="s">
        <v>168</v>
      </c>
      <c r="G135" s="244"/>
      <c r="H135" s="248">
        <v>11.9</v>
      </c>
      <c r="I135" s="249"/>
      <c r="J135" s="244"/>
      <c r="K135" s="244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150</v>
      </c>
      <c r="AU135" s="254" t="s">
        <v>82</v>
      </c>
      <c r="AV135" s="13" t="s">
        <v>82</v>
      </c>
      <c r="AW135" s="13" t="s">
        <v>30</v>
      </c>
      <c r="AX135" s="13" t="s">
        <v>73</v>
      </c>
      <c r="AY135" s="254" t="s">
        <v>136</v>
      </c>
    </row>
    <row r="136" s="13" customFormat="1">
      <c r="A136" s="13"/>
      <c r="B136" s="243"/>
      <c r="C136" s="244"/>
      <c r="D136" s="245" t="s">
        <v>150</v>
      </c>
      <c r="E136" s="246" t="s">
        <v>1</v>
      </c>
      <c r="F136" s="247" t="s">
        <v>169</v>
      </c>
      <c r="G136" s="244"/>
      <c r="H136" s="248">
        <v>13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150</v>
      </c>
      <c r="AU136" s="254" t="s">
        <v>82</v>
      </c>
      <c r="AV136" s="13" t="s">
        <v>82</v>
      </c>
      <c r="AW136" s="13" t="s">
        <v>30</v>
      </c>
      <c r="AX136" s="13" t="s">
        <v>73</v>
      </c>
      <c r="AY136" s="254" t="s">
        <v>136</v>
      </c>
    </row>
    <row r="137" s="14" customFormat="1">
      <c r="A137" s="14"/>
      <c r="B137" s="255"/>
      <c r="C137" s="256"/>
      <c r="D137" s="245" t="s">
        <v>150</v>
      </c>
      <c r="E137" s="257" t="s">
        <v>1</v>
      </c>
      <c r="F137" s="258" t="s">
        <v>170</v>
      </c>
      <c r="G137" s="256"/>
      <c r="H137" s="259">
        <v>24.899999999999999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150</v>
      </c>
      <c r="AU137" s="265" t="s">
        <v>82</v>
      </c>
      <c r="AV137" s="14" t="s">
        <v>143</v>
      </c>
      <c r="AW137" s="14" t="s">
        <v>30</v>
      </c>
      <c r="AX137" s="14" t="s">
        <v>78</v>
      </c>
      <c r="AY137" s="265" t="s">
        <v>136</v>
      </c>
    </row>
    <row r="138" s="2" customFormat="1" ht="44.25" customHeight="1">
      <c r="A138" s="37"/>
      <c r="B138" s="38"/>
      <c r="C138" s="229" t="s">
        <v>171</v>
      </c>
      <c r="D138" s="229" t="s">
        <v>139</v>
      </c>
      <c r="E138" s="230" t="s">
        <v>172</v>
      </c>
      <c r="F138" s="231" t="s">
        <v>173</v>
      </c>
      <c r="G138" s="232" t="s">
        <v>174</v>
      </c>
      <c r="H138" s="233">
        <v>21.5</v>
      </c>
      <c r="I138" s="234"/>
      <c r="J138" s="235">
        <f>ROUND(I138*H138,2)</f>
        <v>0</v>
      </c>
      <c r="K138" s="236"/>
      <c r="L138" s="43"/>
      <c r="M138" s="237" t="s">
        <v>1</v>
      </c>
      <c r="N138" s="238" t="s">
        <v>38</v>
      </c>
      <c r="O138" s="90"/>
      <c r="P138" s="239">
        <f>O138*H138</f>
        <v>0</v>
      </c>
      <c r="Q138" s="239">
        <v>0</v>
      </c>
      <c r="R138" s="239">
        <f>Q138*H138</f>
        <v>0</v>
      </c>
      <c r="S138" s="239">
        <v>0.20499999999999999</v>
      </c>
      <c r="T138" s="240">
        <f>S138*H138</f>
        <v>4.4074999999999998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1" t="s">
        <v>143</v>
      </c>
      <c r="AT138" s="241" t="s">
        <v>139</v>
      </c>
      <c r="AU138" s="241" t="s">
        <v>82</v>
      </c>
      <c r="AY138" s="16" t="s">
        <v>136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78</v>
      </c>
      <c r="BK138" s="242">
        <f>ROUND(I138*H138,2)</f>
        <v>0</v>
      </c>
      <c r="BL138" s="16" t="s">
        <v>143</v>
      </c>
      <c r="BM138" s="241" t="s">
        <v>175</v>
      </c>
    </row>
    <row r="139" s="13" customFormat="1">
      <c r="A139" s="13"/>
      <c r="B139" s="243"/>
      <c r="C139" s="244"/>
      <c r="D139" s="245" t="s">
        <v>150</v>
      </c>
      <c r="E139" s="246" t="s">
        <v>1</v>
      </c>
      <c r="F139" s="247" t="s">
        <v>176</v>
      </c>
      <c r="G139" s="244"/>
      <c r="H139" s="248">
        <v>21.5</v>
      </c>
      <c r="I139" s="249"/>
      <c r="J139" s="244"/>
      <c r="K139" s="244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150</v>
      </c>
      <c r="AU139" s="254" t="s">
        <v>82</v>
      </c>
      <c r="AV139" s="13" t="s">
        <v>82</v>
      </c>
      <c r="AW139" s="13" t="s">
        <v>30</v>
      </c>
      <c r="AX139" s="13" t="s">
        <v>78</v>
      </c>
      <c r="AY139" s="254" t="s">
        <v>136</v>
      </c>
    </row>
    <row r="140" s="2" customFormat="1" ht="33" customHeight="1">
      <c r="A140" s="37"/>
      <c r="B140" s="38"/>
      <c r="C140" s="229" t="s">
        <v>177</v>
      </c>
      <c r="D140" s="229" t="s">
        <v>139</v>
      </c>
      <c r="E140" s="230" t="s">
        <v>178</v>
      </c>
      <c r="F140" s="231" t="s">
        <v>179</v>
      </c>
      <c r="G140" s="232" t="s">
        <v>174</v>
      </c>
      <c r="H140" s="233">
        <v>112.8</v>
      </c>
      <c r="I140" s="234"/>
      <c r="J140" s="235">
        <f>ROUND(I140*H140,2)</f>
        <v>0</v>
      </c>
      <c r="K140" s="236"/>
      <c r="L140" s="43"/>
      <c r="M140" s="237" t="s">
        <v>1</v>
      </c>
      <c r="N140" s="238" t="s">
        <v>38</v>
      </c>
      <c r="O140" s="90"/>
      <c r="P140" s="239">
        <f>O140*H140</f>
        <v>0</v>
      </c>
      <c r="Q140" s="239">
        <v>0</v>
      </c>
      <c r="R140" s="239">
        <f>Q140*H140</f>
        <v>0</v>
      </c>
      <c r="S140" s="239">
        <v>0.040000000000000001</v>
      </c>
      <c r="T140" s="240">
        <f>S140*H140</f>
        <v>4.5119999999999996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1" t="s">
        <v>143</v>
      </c>
      <c r="AT140" s="241" t="s">
        <v>139</v>
      </c>
      <c r="AU140" s="241" t="s">
        <v>82</v>
      </c>
      <c r="AY140" s="16" t="s">
        <v>136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78</v>
      </c>
      <c r="BK140" s="242">
        <f>ROUND(I140*H140,2)</f>
        <v>0</v>
      </c>
      <c r="BL140" s="16" t="s">
        <v>143</v>
      </c>
      <c r="BM140" s="241" t="s">
        <v>180</v>
      </c>
    </row>
    <row r="141" s="13" customFormat="1">
      <c r="A141" s="13"/>
      <c r="B141" s="243"/>
      <c r="C141" s="244"/>
      <c r="D141" s="245" t="s">
        <v>150</v>
      </c>
      <c r="E141" s="246" t="s">
        <v>1</v>
      </c>
      <c r="F141" s="247" t="s">
        <v>181</v>
      </c>
      <c r="G141" s="244"/>
      <c r="H141" s="248">
        <v>112.8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150</v>
      </c>
      <c r="AU141" s="254" t="s">
        <v>82</v>
      </c>
      <c r="AV141" s="13" t="s">
        <v>82</v>
      </c>
      <c r="AW141" s="13" t="s">
        <v>30</v>
      </c>
      <c r="AX141" s="13" t="s">
        <v>78</v>
      </c>
      <c r="AY141" s="254" t="s">
        <v>136</v>
      </c>
    </row>
    <row r="142" s="2" customFormat="1" ht="21.75" customHeight="1">
      <c r="A142" s="37"/>
      <c r="B142" s="38"/>
      <c r="C142" s="229" t="s">
        <v>182</v>
      </c>
      <c r="D142" s="229" t="s">
        <v>139</v>
      </c>
      <c r="E142" s="230" t="s">
        <v>183</v>
      </c>
      <c r="F142" s="231" t="s">
        <v>184</v>
      </c>
      <c r="G142" s="232" t="s">
        <v>185</v>
      </c>
      <c r="H142" s="233">
        <v>90.480000000000004</v>
      </c>
      <c r="I142" s="234"/>
      <c r="J142" s="235">
        <f>ROUND(I142*H142,2)</f>
        <v>0</v>
      </c>
      <c r="K142" s="236"/>
      <c r="L142" s="43"/>
      <c r="M142" s="237" t="s">
        <v>1</v>
      </c>
      <c r="N142" s="238" t="s">
        <v>38</v>
      </c>
      <c r="O142" s="90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1" t="s">
        <v>143</v>
      </c>
      <c r="AT142" s="241" t="s">
        <v>139</v>
      </c>
      <c r="AU142" s="241" t="s">
        <v>82</v>
      </c>
      <c r="AY142" s="16" t="s">
        <v>136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78</v>
      </c>
      <c r="BK142" s="242">
        <f>ROUND(I142*H142,2)</f>
        <v>0</v>
      </c>
      <c r="BL142" s="16" t="s">
        <v>143</v>
      </c>
      <c r="BM142" s="241" t="s">
        <v>186</v>
      </c>
    </row>
    <row r="143" s="13" customFormat="1">
      <c r="A143" s="13"/>
      <c r="B143" s="243"/>
      <c r="C143" s="244"/>
      <c r="D143" s="245" t="s">
        <v>150</v>
      </c>
      <c r="E143" s="246" t="s">
        <v>1</v>
      </c>
      <c r="F143" s="247" t="s">
        <v>187</v>
      </c>
      <c r="G143" s="244"/>
      <c r="H143" s="248">
        <v>9.1199999999999992</v>
      </c>
      <c r="I143" s="249"/>
      <c r="J143" s="244"/>
      <c r="K143" s="244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150</v>
      </c>
      <c r="AU143" s="254" t="s">
        <v>82</v>
      </c>
      <c r="AV143" s="13" t="s">
        <v>82</v>
      </c>
      <c r="AW143" s="13" t="s">
        <v>30</v>
      </c>
      <c r="AX143" s="13" t="s">
        <v>73</v>
      </c>
      <c r="AY143" s="254" t="s">
        <v>136</v>
      </c>
    </row>
    <row r="144" s="13" customFormat="1">
      <c r="A144" s="13"/>
      <c r="B144" s="243"/>
      <c r="C144" s="244"/>
      <c r="D144" s="245" t="s">
        <v>150</v>
      </c>
      <c r="E144" s="246" t="s">
        <v>1</v>
      </c>
      <c r="F144" s="247" t="s">
        <v>188</v>
      </c>
      <c r="G144" s="244"/>
      <c r="H144" s="248">
        <v>29.879999999999999</v>
      </c>
      <c r="I144" s="249"/>
      <c r="J144" s="244"/>
      <c r="K144" s="244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150</v>
      </c>
      <c r="AU144" s="254" t="s">
        <v>82</v>
      </c>
      <c r="AV144" s="13" t="s">
        <v>82</v>
      </c>
      <c r="AW144" s="13" t="s">
        <v>30</v>
      </c>
      <c r="AX144" s="13" t="s">
        <v>73</v>
      </c>
      <c r="AY144" s="254" t="s">
        <v>136</v>
      </c>
    </row>
    <row r="145" s="13" customFormat="1">
      <c r="A145" s="13"/>
      <c r="B145" s="243"/>
      <c r="C145" s="244"/>
      <c r="D145" s="245" t="s">
        <v>150</v>
      </c>
      <c r="E145" s="246" t="s">
        <v>1</v>
      </c>
      <c r="F145" s="247" t="s">
        <v>189</v>
      </c>
      <c r="G145" s="244"/>
      <c r="H145" s="248">
        <v>51.479999999999997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150</v>
      </c>
      <c r="AU145" s="254" t="s">
        <v>82</v>
      </c>
      <c r="AV145" s="13" t="s">
        <v>82</v>
      </c>
      <c r="AW145" s="13" t="s">
        <v>30</v>
      </c>
      <c r="AX145" s="13" t="s">
        <v>73</v>
      </c>
      <c r="AY145" s="254" t="s">
        <v>136</v>
      </c>
    </row>
    <row r="146" s="14" customFormat="1">
      <c r="A146" s="14"/>
      <c r="B146" s="255"/>
      <c r="C146" s="256"/>
      <c r="D146" s="245" t="s">
        <v>150</v>
      </c>
      <c r="E146" s="257" t="s">
        <v>80</v>
      </c>
      <c r="F146" s="258" t="s">
        <v>170</v>
      </c>
      <c r="G146" s="256"/>
      <c r="H146" s="259">
        <v>90.480000000000004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150</v>
      </c>
      <c r="AU146" s="265" t="s">
        <v>82</v>
      </c>
      <c r="AV146" s="14" t="s">
        <v>143</v>
      </c>
      <c r="AW146" s="14" t="s">
        <v>30</v>
      </c>
      <c r="AX146" s="14" t="s">
        <v>78</v>
      </c>
      <c r="AY146" s="265" t="s">
        <v>136</v>
      </c>
    </row>
    <row r="147" s="2" customFormat="1" ht="55.5" customHeight="1">
      <c r="A147" s="37"/>
      <c r="B147" s="38"/>
      <c r="C147" s="229" t="s">
        <v>190</v>
      </c>
      <c r="D147" s="229" t="s">
        <v>139</v>
      </c>
      <c r="E147" s="230" t="s">
        <v>191</v>
      </c>
      <c r="F147" s="231" t="s">
        <v>192</v>
      </c>
      <c r="G147" s="232" t="s">
        <v>185</v>
      </c>
      <c r="H147" s="233">
        <v>49.979999999999997</v>
      </c>
      <c r="I147" s="234"/>
      <c r="J147" s="235">
        <f>ROUND(I147*H147,2)</f>
        <v>0</v>
      </c>
      <c r="K147" s="236"/>
      <c r="L147" s="43"/>
      <c r="M147" s="237" t="s">
        <v>1</v>
      </c>
      <c r="N147" s="238" t="s">
        <v>38</v>
      </c>
      <c r="O147" s="90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1" t="s">
        <v>143</v>
      </c>
      <c r="AT147" s="241" t="s">
        <v>139</v>
      </c>
      <c r="AU147" s="241" t="s">
        <v>82</v>
      </c>
      <c r="AY147" s="16" t="s">
        <v>136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78</v>
      </c>
      <c r="BK147" s="242">
        <f>ROUND(I147*H147,2)</f>
        <v>0</v>
      </c>
      <c r="BL147" s="16" t="s">
        <v>143</v>
      </c>
      <c r="BM147" s="241" t="s">
        <v>193</v>
      </c>
    </row>
    <row r="148" s="13" customFormat="1">
      <c r="A148" s="13"/>
      <c r="B148" s="243"/>
      <c r="C148" s="244"/>
      <c r="D148" s="245" t="s">
        <v>150</v>
      </c>
      <c r="E148" s="246" t="s">
        <v>1</v>
      </c>
      <c r="F148" s="247" t="s">
        <v>194</v>
      </c>
      <c r="G148" s="244"/>
      <c r="H148" s="248">
        <v>49.979999999999997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150</v>
      </c>
      <c r="AU148" s="254" t="s">
        <v>82</v>
      </c>
      <c r="AV148" s="13" t="s">
        <v>82</v>
      </c>
      <c r="AW148" s="13" t="s">
        <v>30</v>
      </c>
      <c r="AX148" s="13" t="s">
        <v>78</v>
      </c>
      <c r="AY148" s="254" t="s">
        <v>136</v>
      </c>
    </row>
    <row r="149" s="2" customFormat="1" ht="55.5" customHeight="1">
      <c r="A149" s="37"/>
      <c r="B149" s="38"/>
      <c r="C149" s="229" t="s">
        <v>195</v>
      </c>
      <c r="D149" s="229" t="s">
        <v>139</v>
      </c>
      <c r="E149" s="230" t="s">
        <v>196</v>
      </c>
      <c r="F149" s="231" t="s">
        <v>197</v>
      </c>
      <c r="G149" s="232" t="s">
        <v>185</v>
      </c>
      <c r="H149" s="233">
        <v>999.60000000000002</v>
      </c>
      <c r="I149" s="234"/>
      <c r="J149" s="235">
        <f>ROUND(I149*H149,2)</f>
        <v>0</v>
      </c>
      <c r="K149" s="236"/>
      <c r="L149" s="43"/>
      <c r="M149" s="237" t="s">
        <v>1</v>
      </c>
      <c r="N149" s="238" t="s">
        <v>38</v>
      </c>
      <c r="O149" s="90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1" t="s">
        <v>143</v>
      </c>
      <c r="AT149" s="241" t="s">
        <v>139</v>
      </c>
      <c r="AU149" s="241" t="s">
        <v>82</v>
      </c>
      <c r="AY149" s="16" t="s">
        <v>136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78</v>
      </c>
      <c r="BK149" s="242">
        <f>ROUND(I149*H149,2)</f>
        <v>0</v>
      </c>
      <c r="BL149" s="16" t="s">
        <v>143</v>
      </c>
      <c r="BM149" s="241" t="s">
        <v>198</v>
      </c>
    </row>
    <row r="150" s="13" customFormat="1">
      <c r="A150" s="13"/>
      <c r="B150" s="243"/>
      <c r="C150" s="244"/>
      <c r="D150" s="245" t="s">
        <v>150</v>
      </c>
      <c r="E150" s="246" t="s">
        <v>1</v>
      </c>
      <c r="F150" s="247" t="s">
        <v>194</v>
      </c>
      <c r="G150" s="244"/>
      <c r="H150" s="248">
        <v>49.979999999999997</v>
      </c>
      <c r="I150" s="249"/>
      <c r="J150" s="244"/>
      <c r="K150" s="244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150</v>
      </c>
      <c r="AU150" s="254" t="s">
        <v>82</v>
      </c>
      <c r="AV150" s="13" t="s">
        <v>82</v>
      </c>
      <c r="AW150" s="13" t="s">
        <v>30</v>
      </c>
      <c r="AX150" s="13" t="s">
        <v>78</v>
      </c>
      <c r="AY150" s="254" t="s">
        <v>136</v>
      </c>
    </row>
    <row r="151" s="13" customFormat="1">
      <c r="A151" s="13"/>
      <c r="B151" s="243"/>
      <c r="C151" s="244"/>
      <c r="D151" s="245" t="s">
        <v>150</v>
      </c>
      <c r="E151" s="244"/>
      <c r="F151" s="247" t="s">
        <v>199</v>
      </c>
      <c r="G151" s="244"/>
      <c r="H151" s="248">
        <v>999.60000000000002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150</v>
      </c>
      <c r="AU151" s="254" t="s">
        <v>82</v>
      </c>
      <c r="AV151" s="13" t="s">
        <v>82</v>
      </c>
      <c r="AW151" s="13" t="s">
        <v>4</v>
      </c>
      <c r="AX151" s="13" t="s">
        <v>78</v>
      </c>
      <c r="AY151" s="254" t="s">
        <v>136</v>
      </c>
    </row>
    <row r="152" s="2" customFormat="1" ht="33" customHeight="1">
      <c r="A152" s="37"/>
      <c r="B152" s="38"/>
      <c r="C152" s="229" t="s">
        <v>200</v>
      </c>
      <c r="D152" s="229" t="s">
        <v>139</v>
      </c>
      <c r="E152" s="230" t="s">
        <v>201</v>
      </c>
      <c r="F152" s="231" t="s">
        <v>202</v>
      </c>
      <c r="G152" s="232" t="s">
        <v>185</v>
      </c>
      <c r="H152" s="233">
        <v>40.5</v>
      </c>
      <c r="I152" s="234"/>
      <c r="J152" s="235">
        <f>ROUND(I152*H152,2)</f>
        <v>0</v>
      </c>
      <c r="K152" s="236"/>
      <c r="L152" s="43"/>
      <c r="M152" s="237" t="s">
        <v>1</v>
      </c>
      <c r="N152" s="238" t="s">
        <v>38</v>
      </c>
      <c r="O152" s="90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1" t="s">
        <v>143</v>
      </c>
      <c r="AT152" s="241" t="s">
        <v>139</v>
      </c>
      <c r="AU152" s="241" t="s">
        <v>82</v>
      </c>
      <c r="AY152" s="16" t="s">
        <v>136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78</v>
      </c>
      <c r="BK152" s="242">
        <f>ROUND(I152*H152,2)</f>
        <v>0</v>
      </c>
      <c r="BL152" s="16" t="s">
        <v>143</v>
      </c>
      <c r="BM152" s="241" t="s">
        <v>203</v>
      </c>
    </row>
    <row r="153" s="13" customFormat="1">
      <c r="A153" s="13"/>
      <c r="B153" s="243"/>
      <c r="C153" s="244"/>
      <c r="D153" s="245" t="s">
        <v>150</v>
      </c>
      <c r="E153" s="246" t="s">
        <v>1</v>
      </c>
      <c r="F153" s="247" t="s">
        <v>204</v>
      </c>
      <c r="G153" s="244"/>
      <c r="H153" s="248">
        <v>18.260000000000002</v>
      </c>
      <c r="I153" s="249"/>
      <c r="J153" s="244"/>
      <c r="K153" s="244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150</v>
      </c>
      <c r="AU153" s="254" t="s">
        <v>82</v>
      </c>
      <c r="AV153" s="13" t="s">
        <v>82</v>
      </c>
      <c r="AW153" s="13" t="s">
        <v>30</v>
      </c>
      <c r="AX153" s="13" t="s">
        <v>73</v>
      </c>
      <c r="AY153" s="254" t="s">
        <v>136</v>
      </c>
    </row>
    <row r="154" s="13" customFormat="1">
      <c r="A154" s="13"/>
      <c r="B154" s="243"/>
      <c r="C154" s="244"/>
      <c r="D154" s="245" t="s">
        <v>150</v>
      </c>
      <c r="E154" s="246" t="s">
        <v>1</v>
      </c>
      <c r="F154" s="247" t="s">
        <v>205</v>
      </c>
      <c r="G154" s="244"/>
      <c r="H154" s="248">
        <v>22.239999999999998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150</v>
      </c>
      <c r="AU154" s="254" t="s">
        <v>82</v>
      </c>
      <c r="AV154" s="13" t="s">
        <v>82</v>
      </c>
      <c r="AW154" s="13" t="s">
        <v>30</v>
      </c>
      <c r="AX154" s="13" t="s">
        <v>73</v>
      </c>
      <c r="AY154" s="254" t="s">
        <v>136</v>
      </c>
    </row>
    <row r="155" s="14" customFormat="1">
      <c r="A155" s="14"/>
      <c r="B155" s="255"/>
      <c r="C155" s="256"/>
      <c r="D155" s="245" t="s">
        <v>150</v>
      </c>
      <c r="E155" s="257" t="s">
        <v>102</v>
      </c>
      <c r="F155" s="258" t="s">
        <v>170</v>
      </c>
      <c r="G155" s="256"/>
      <c r="H155" s="259">
        <v>40.5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150</v>
      </c>
      <c r="AU155" s="265" t="s">
        <v>82</v>
      </c>
      <c r="AV155" s="14" t="s">
        <v>143</v>
      </c>
      <c r="AW155" s="14" t="s">
        <v>30</v>
      </c>
      <c r="AX155" s="14" t="s">
        <v>78</v>
      </c>
      <c r="AY155" s="265" t="s">
        <v>136</v>
      </c>
    </row>
    <row r="156" s="2" customFormat="1" ht="33" customHeight="1">
      <c r="A156" s="37"/>
      <c r="B156" s="38"/>
      <c r="C156" s="229" t="s">
        <v>206</v>
      </c>
      <c r="D156" s="229" t="s">
        <v>139</v>
      </c>
      <c r="E156" s="230" t="s">
        <v>207</v>
      </c>
      <c r="F156" s="231" t="s">
        <v>208</v>
      </c>
      <c r="G156" s="232" t="s">
        <v>148</v>
      </c>
      <c r="H156" s="233">
        <v>222.40000000000001</v>
      </c>
      <c r="I156" s="234"/>
      <c r="J156" s="235">
        <f>ROUND(I156*H156,2)</f>
        <v>0</v>
      </c>
      <c r="K156" s="236"/>
      <c r="L156" s="43"/>
      <c r="M156" s="237" t="s">
        <v>1</v>
      </c>
      <c r="N156" s="238" t="s">
        <v>38</v>
      </c>
      <c r="O156" s="90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1" t="s">
        <v>143</v>
      </c>
      <c r="AT156" s="241" t="s">
        <v>139</v>
      </c>
      <c r="AU156" s="241" t="s">
        <v>82</v>
      </c>
      <c r="AY156" s="16" t="s">
        <v>136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78</v>
      </c>
      <c r="BK156" s="242">
        <f>ROUND(I156*H156,2)</f>
        <v>0</v>
      </c>
      <c r="BL156" s="16" t="s">
        <v>143</v>
      </c>
      <c r="BM156" s="241" t="s">
        <v>209</v>
      </c>
    </row>
    <row r="157" s="13" customFormat="1">
      <c r="A157" s="13"/>
      <c r="B157" s="243"/>
      <c r="C157" s="244"/>
      <c r="D157" s="245" t="s">
        <v>150</v>
      </c>
      <c r="E157" s="246" t="s">
        <v>1</v>
      </c>
      <c r="F157" s="247" t="s">
        <v>210</v>
      </c>
      <c r="G157" s="244"/>
      <c r="H157" s="248">
        <v>222.40000000000001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150</v>
      </c>
      <c r="AU157" s="254" t="s">
        <v>82</v>
      </c>
      <c r="AV157" s="13" t="s">
        <v>82</v>
      </c>
      <c r="AW157" s="13" t="s">
        <v>30</v>
      </c>
      <c r="AX157" s="13" t="s">
        <v>78</v>
      </c>
      <c r="AY157" s="254" t="s">
        <v>136</v>
      </c>
    </row>
    <row r="158" s="2" customFormat="1" ht="33" customHeight="1">
      <c r="A158" s="37"/>
      <c r="B158" s="38"/>
      <c r="C158" s="229" t="s">
        <v>211</v>
      </c>
      <c r="D158" s="229" t="s">
        <v>139</v>
      </c>
      <c r="E158" s="230" t="s">
        <v>212</v>
      </c>
      <c r="F158" s="231" t="s">
        <v>213</v>
      </c>
      <c r="G158" s="232" t="s">
        <v>148</v>
      </c>
      <c r="H158" s="233">
        <v>222.40000000000001</v>
      </c>
      <c r="I158" s="234"/>
      <c r="J158" s="235">
        <f>ROUND(I158*H158,2)</f>
        <v>0</v>
      </c>
      <c r="K158" s="236"/>
      <c r="L158" s="43"/>
      <c r="M158" s="237" t="s">
        <v>1</v>
      </c>
      <c r="N158" s="238" t="s">
        <v>38</v>
      </c>
      <c r="O158" s="90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1" t="s">
        <v>143</v>
      </c>
      <c r="AT158" s="241" t="s">
        <v>139</v>
      </c>
      <c r="AU158" s="241" t="s">
        <v>82</v>
      </c>
      <c r="AY158" s="16" t="s">
        <v>136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6" t="s">
        <v>78</v>
      </c>
      <c r="BK158" s="242">
        <f>ROUND(I158*H158,2)</f>
        <v>0</v>
      </c>
      <c r="BL158" s="16" t="s">
        <v>143</v>
      </c>
      <c r="BM158" s="241" t="s">
        <v>214</v>
      </c>
    </row>
    <row r="159" s="13" customFormat="1">
      <c r="A159" s="13"/>
      <c r="B159" s="243"/>
      <c r="C159" s="244"/>
      <c r="D159" s="245" t="s">
        <v>150</v>
      </c>
      <c r="E159" s="246" t="s">
        <v>1</v>
      </c>
      <c r="F159" s="247" t="s">
        <v>210</v>
      </c>
      <c r="G159" s="244"/>
      <c r="H159" s="248">
        <v>222.40000000000001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150</v>
      </c>
      <c r="AU159" s="254" t="s">
        <v>82</v>
      </c>
      <c r="AV159" s="13" t="s">
        <v>82</v>
      </c>
      <c r="AW159" s="13" t="s">
        <v>30</v>
      </c>
      <c r="AX159" s="13" t="s">
        <v>78</v>
      </c>
      <c r="AY159" s="254" t="s">
        <v>136</v>
      </c>
    </row>
    <row r="160" s="2" customFormat="1" ht="16.5" customHeight="1">
      <c r="A160" s="37"/>
      <c r="B160" s="38"/>
      <c r="C160" s="266" t="s">
        <v>215</v>
      </c>
      <c r="D160" s="266" t="s">
        <v>216</v>
      </c>
      <c r="E160" s="267" t="s">
        <v>217</v>
      </c>
      <c r="F160" s="268" t="s">
        <v>218</v>
      </c>
      <c r="G160" s="269" t="s">
        <v>219</v>
      </c>
      <c r="H160" s="270">
        <v>6.6719999999999997</v>
      </c>
      <c r="I160" s="271"/>
      <c r="J160" s="272">
        <f>ROUND(I160*H160,2)</f>
        <v>0</v>
      </c>
      <c r="K160" s="273"/>
      <c r="L160" s="274"/>
      <c r="M160" s="275" t="s">
        <v>1</v>
      </c>
      <c r="N160" s="276" t="s">
        <v>38</v>
      </c>
      <c r="O160" s="90"/>
      <c r="P160" s="239">
        <f>O160*H160</f>
        <v>0</v>
      </c>
      <c r="Q160" s="239">
        <v>0.001</v>
      </c>
      <c r="R160" s="239">
        <f>Q160*H160</f>
        <v>0.006672</v>
      </c>
      <c r="S160" s="239">
        <v>0</v>
      </c>
      <c r="T160" s="24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1" t="s">
        <v>220</v>
      </c>
      <c r="AT160" s="241" t="s">
        <v>216</v>
      </c>
      <c r="AU160" s="241" t="s">
        <v>82</v>
      </c>
      <c r="AY160" s="16" t="s">
        <v>136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78</v>
      </c>
      <c r="BK160" s="242">
        <f>ROUND(I160*H160,2)</f>
        <v>0</v>
      </c>
      <c r="BL160" s="16" t="s">
        <v>143</v>
      </c>
      <c r="BM160" s="241" t="s">
        <v>221</v>
      </c>
    </row>
    <row r="161" s="13" customFormat="1">
      <c r="A161" s="13"/>
      <c r="B161" s="243"/>
      <c r="C161" s="244"/>
      <c r="D161" s="245" t="s">
        <v>150</v>
      </c>
      <c r="E161" s="244"/>
      <c r="F161" s="247" t="s">
        <v>222</v>
      </c>
      <c r="G161" s="244"/>
      <c r="H161" s="248">
        <v>6.6719999999999997</v>
      </c>
      <c r="I161" s="249"/>
      <c r="J161" s="244"/>
      <c r="K161" s="244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150</v>
      </c>
      <c r="AU161" s="254" t="s">
        <v>82</v>
      </c>
      <c r="AV161" s="13" t="s">
        <v>82</v>
      </c>
      <c r="AW161" s="13" t="s">
        <v>4</v>
      </c>
      <c r="AX161" s="13" t="s">
        <v>78</v>
      </c>
      <c r="AY161" s="254" t="s">
        <v>136</v>
      </c>
    </row>
    <row r="162" s="2" customFormat="1" ht="21.75" customHeight="1">
      <c r="A162" s="37"/>
      <c r="B162" s="38"/>
      <c r="C162" s="229" t="s">
        <v>223</v>
      </c>
      <c r="D162" s="229" t="s">
        <v>139</v>
      </c>
      <c r="E162" s="230" t="s">
        <v>224</v>
      </c>
      <c r="F162" s="231" t="s">
        <v>225</v>
      </c>
      <c r="G162" s="232" t="s">
        <v>148</v>
      </c>
      <c r="H162" s="233">
        <v>364.68000000000001</v>
      </c>
      <c r="I162" s="234"/>
      <c r="J162" s="235">
        <f>ROUND(I162*H162,2)</f>
        <v>0</v>
      </c>
      <c r="K162" s="236"/>
      <c r="L162" s="43"/>
      <c r="M162" s="237" t="s">
        <v>1</v>
      </c>
      <c r="N162" s="238" t="s">
        <v>38</v>
      </c>
      <c r="O162" s="90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1" t="s">
        <v>143</v>
      </c>
      <c r="AT162" s="241" t="s">
        <v>139</v>
      </c>
      <c r="AU162" s="241" t="s">
        <v>82</v>
      </c>
      <c r="AY162" s="16" t="s">
        <v>136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78</v>
      </c>
      <c r="BK162" s="242">
        <f>ROUND(I162*H162,2)</f>
        <v>0</v>
      </c>
      <c r="BL162" s="16" t="s">
        <v>143</v>
      </c>
      <c r="BM162" s="241" t="s">
        <v>226</v>
      </c>
    </row>
    <row r="163" s="13" customFormat="1">
      <c r="A163" s="13"/>
      <c r="B163" s="243"/>
      <c r="C163" s="244"/>
      <c r="D163" s="245" t="s">
        <v>150</v>
      </c>
      <c r="E163" s="246" t="s">
        <v>99</v>
      </c>
      <c r="F163" s="247" t="s">
        <v>227</v>
      </c>
      <c r="G163" s="244"/>
      <c r="H163" s="248">
        <v>303.89999999999998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150</v>
      </c>
      <c r="AU163" s="254" t="s">
        <v>82</v>
      </c>
      <c r="AV163" s="13" t="s">
        <v>82</v>
      </c>
      <c r="AW163" s="13" t="s">
        <v>30</v>
      </c>
      <c r="AX163" s="13" t="s">
        <v>78</v>
      </c>
      <c r="AY163" s="254" t="s">
        <v>136</v>
      </c>
    </row>
    <row r="164" s="13" customFormat="1">
      <c r="A164" s="13"/>
      <c r="B164" s="243"/>
      <c r="C164" s="244"/>
      <c r="D164" s="245" t="s">
        <v>150</v>
      </c>
      <c r="E164" s="244"/>
      <c r="F164" s="247" t="s">
        <v>228</v>
      </c>
      <c r="G164" s="244"/>
      <c r="H164" s="248">
        <v>364.68000000000001</v>
      </c>
      <c r="I164" s="249"/>
      <c r="J164" s="244"/>
      <c r="K164" s="244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150</v>
      </c>
      <c r="AU164" s="254" t="s">
        <v>82</v>
      </c>
      <c r="AV164" s="13" t="s">
        <v>82</v>
      </c>
      <c r="AW164" s="13" t="s">
        <v>4</v>
      </c>
      <c r="AX164" s="13" t="s">
        <v>78</v>
      </c>
      <c r="AY164" s="254" t="s">
        <v>136</v>
      </c>
    </row>
    <row r="165" s="12" customFormat="1" ht="22.8" customHeight="1">
      <c r="A165" s="12"/>
      <c r="B165" s="213"/>
      <c r="C165" s="214"/>
      <c r="D165" s="215" t="s">
        <v>72</v>
      </c>
      <c r="E165" s="227" t="s">
        <v>229</v>
      </c>
      <c r="F165" s="227" t="s">
        <v>230</v>
      </c>
      <c r="G165" s="214"/>
      <c r="H165" s="214"/>
      <c r="I165" s="217"/>
      <c r="J165" s="228">
        <f>BK165</f>
        <v>0</v>
      </c>
      <c r="K165" s="214"/>
      <c r="L165" s="219"/>
      <c r="M165" s="220"/>
      <c r="N165" s="221"/>
      <c r="O165" s="221"/>
      <c r="P165" s="222">
        <f>SUM(P166:P192)</f>
        <v>0</v>
      </c>
      <c r="Q165" s="221"/>
      <c r="R165" s="222">
        <f>SUM(R166:R192)</f>
        <v>249.30346500000002</v>
      </c>
      <c r="S165" s="221"/>
      <c r="T165" s="223">
        <f>SUM(T166:T192)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4" t="s">
        <v>78</v>
      </c>
      <c r="AT165" s="225" t="s">
        <v>72</v>
      </c>
      <c r="AU165" s="225" t="s">
        <v>78</v>
      </c>
      <c r="AY165" s="224" t="s">
        <v>136</v>
      </c>
      <c r="BK165" s="226">
        <f>SUM(BK166:BK192)</f>
        <v>0</v>
      </c>
    </row>
    <row r="166" s="2" customFormat="1" ht="21.75" customHeight="1">
      <c r="A166" s="37"/>
      <c r="B166" s="38"/>
      <c r="C166" s="229" t="s">
        <v>231</v>
      </c>
      <c r="D166" s="229" t="s">
        <v>139</v>
      </c>
      <c r="E166" s="230" t="s">
        <v>232</v>
      </c>
      <c r="F166" s="231" t="s">
        <v>233</v>
      </c>
      <c r="G166" s="232" t="s">
        <v>148</v>
      </c>
      <c r="H166" s="233">
        <v>303.89999999999998</v>
      </c>
      <c r="I166" s="234"/>
      <c r="J166" s="235">
        <f>ROUND(I166*H166,2)</f>
        <v>0</v>
      </c>
      <c r="K166" s="236"/>
      <c r="L166" s="43"/>
      <c r="M166" s="237" t="s">
        <v>1</v>
      </c>
      <c r="N166" s="238" t="s">
        <v>38</v>
      </c>
      <c r="O166" s="90"/>
      <c r="P166" s="239">
        <f>O166*H166</f>
        <v>0</v>
      </c>
      <c r="Q166" s="239">
        <v>0.091999999999999998</v>
      </c>
      <c r="R166" s="239">
        <f>Q166*H166</f>
        <v>27.958799999999997</v>
      </c>
      <c r="S166" s="239">
        <v>0</v>
      </c>
      <c r="T166" s="24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1" t="s">
        <v>143</v>
      </c>
      <c r="AT166" s="241" t="s">
        <v>139</v>
      </c>
      <c r="AU166" s="241" t="s">
        <v>82</v>
      </c>
      <c r="AY166" s="16" t="s">
        <v>136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6" t="s">
        <v>78</v>
      </c>
      <c r="BK166" s="242">
        <f>ROUND(I166*H166,2)</f>
        <v>0</v>
      </c>
      <c r="BL166" s="16" t="s">
        <v>143</v>
      </c>
      <c r="BM166" s="241" t="s">
        <v>234</v>
      </c>
    </row>
    <row r="167" s="13" customFormat="1">
      <c r="A167" s="13"/>
      <c r="B167" s="243"/>
      <c r="C167" s="244"/>
      <c r="D167" s="245" t="s">
        <v>150</v>
      </c>
      <c r="E167" s="246" t="s">
        <v>1</v>
      </c>
      <c r="F167" s="247" t="s">
        <v>99</v>
      </c>
      <c r="G167" s="244"/>
      <c r="H167" s="248">
        <v>303.89999999999998</v>
      </c>
      <c r="I167" s="249"/>
      <c r="J167" s="244"/>
      <c r="K167" s="244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150</v>
      </c>
      <c r="AU167" s="254" t="s">
        <v>82</v>
      </c>
      <c r="AV167" s="13" t="s">
        <v>82</v>
      </c>
      <c r="AW167" s="13" t="s">
        <v>30</v>
      </c>
      <c r="AX167" s="13" t="s">
        <v>78</v>
      </c>
      <c r="AY167" s="254" t="s">
        <v>136</v>
      </c>
    </row>
    <row r="168" s="2" customFormat="1" ht="21.75" customHeight="1">
      <c r="A168" s="37"/>
      <c r="B168" s="38"/>
      <c r="C168" s="229" t="s">
        <v>235</v>
      </c>
      <c r="D168" s="229" t="s">
        <v>139</v>
      </c>
      <c r="E168" s="230" t="s">
        <v>236</v>
      </c>
      <c r="F168" s="231" t="s">
        <v>237</v>
      </c>
      <c r="G168" s="232" t="s">
        <v>148</v>
      </c>
      <c r="H168" s="233">
        <v>36.100000000000001</v>
      </c>
      <c r="I168" s="234"/>
      <c r="J168" s="235">
        <f>ROUND(I168*H168,2)</f>
        <v>0</v>
      </c>
      <c r="K168" s="236"/>
      <c r="L168" s="43"/>
      <c r="M168" s="237" t="s">
        <v>1</v>
      </c>
      <c r="N168" s="238" t="s">
        <v>38</v>
      </c>
      <c r="O168" s="90"/>
      <c r="P168" s="239">
        <f>O168*H168</f>
        <v>0</v>
      </c>
      <c r="Q168" s="239">
        <v>0.34499999999999997</v>
      </c>
      <c r="R168" s="239">
        <f>Q168*H168</f>
        <v>12.4545</v>
      </c>
      <c r="S168" s="239">
        <v>0</v>
      </c>
      <c r="T168" s="24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1" t="s">
        <v>143</v>
      </c>
      <c r="AT168" s="241" t="s">
        <v>139</v>
      </c>
      <c r="AU168" s="241" t="s">
        <v>82</v>
      </c>
      <c r="AY168" s="16" t="s">
        <v>136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78</v>
      </c>
      <c r="BK168" s="242">
        <f>ROUND(I168*H168,2)</f>
        <v>0</v>
      </c>
      <c r="BL168" s="16" t="s">
        <v>143</v>
      </c>
      <c r="BM168" s="241" t="s">
        <v>238</v>
      </c>
    </row>
    <row r="169" s="13" customFormat="1">
      <c r="A169" s="13"/>
      <c r="B169" s="243"/>
      <c r="C169" s="244"/>
      <c r="D169" s="245" t="s">
        <v>150</v>
      </c>
      <c r="E169" s="246" t="s">
        <v>1</v>
      </c>
      <c r="F169" s="247" t="s">
        <v>239</v>
      </c>
      <c r="G169" s="244"/>
      <c r="H169" s="248">
        <v>36.100000000000001</v>
      </c>
      <c r="I169" s="249"/>
      <c r="J169" s="244"/>
      <c r="K169" s="244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150</v>
      </c>
      <c r="AU169" s="254" t="s">
        <v>82</v>
      </c>
      <c r="AV169" s="13" t="s">
        <v>82</v>
      </c>
      <c r="AW169" s="13" t="s">
        <v>30</v>
      </c>
      <c r="AX169" s="13" t="s">
        <v>78</v>
      </c>
      <c r="AY169" s="254" t="s">
        <v>136</v>
      </c>
    </row>
    <row r="170" s="2" customFormat="1" ht="21.75" customHeight="1">
      <c r="A170" s="37"/>
      <c r="B170" s="38"/>
      <c r="C170" s="229" t="s">
        <v>240</v>
      </c>
      <c r="D170" s="229" t="s">
        <v>139</v>
      </c>
      <c r="E170" s="230" t="s">
        <v>241</v>
      </c>
      <c r="F170" s="231" t="s">
        <v>242</v>
      </c>
      <c r="G170" s="232" t="s">
        <v>148</v>
      </c>
      <c r="H170" s="233">
        <v>267.80000000000001</v>
      </c>
      <c r="I170" s="234"/>
      <c r="J170" s="235">
        <f>ROUND(I170*H170,2)</f>
        <v>0</v>
      </c>
      <c r="K170" s="236"/>
      <c r="L170" s="43"/>
      <c r="M170" s="237" t="s">
        <v>1</v>
      </c>
      <c r="N170" s="238" t="s">
        <v>38</v>
      </c>
      <c r="O170" s="90"/>
      <c r="P170" s="239">
        <f>O170*H170</f>
        <v>0</v>
      </c>
      <c r="Q170" s="239">
        <v>0.46000000000000002</v>
      </c>
      <c r="R170" s="239">
        <f>Q170*H170</f>
        <v>123.18800000000002</v>
      </c>
      <c r="S170" s="239">
        <v>0</v>
      </c>
      <c r="T170" s="24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1" t="s">
        <v>143</v>
      </c>
      <c r="AT170" s="241" t="s">
        <v>139</v>
      </c>
      <c r="AU170" s="241" t="s">
        <v>82</v>
      </c>
      <c r="AY170" s="16" t="s">
        <v>136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6" t="s">
        <v>78</v>
      </c>
      <c r="BK170" s="242">
        <f>ROUND(I170*H170,2)</f>
        <v>0</v>
      </c>
      <c r="BL170" s="16" t="s">
        <v>143</v>
      </c>
      <c r="BM170" s="241" t="s">
        <v>243</v>
      </c>
    </row>
    <row r="171" s="13" customFormat="1">
      <c r="A171" s="13"/>
      <c r="B171" s="243"/>
      <c r="C171" s="244"/>
      <c r="D171" s="245" t="s">
        <v>150</v>
      </c>
      <c r="E171" s="246" t="s">
        <v>1</v>
      </c>
      <c r="F171" s="247" t="s">
        <v>244</v>
      </c>
      <c r="G171" s="244"/>
      <c r="H171" s="248">
        <v>267.80000000000001</v>
      </c>
      <c r="I171" s="249"/>
      <c r="J171" s="244"/>
      <c r="K171" s="244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150</v>
      </c>
      <c r="AU171" s="254" t="s">
        <v>82</v>
      </c>
      <c r="AV171" s="13" t="s">
        <v>82</v>
      </c>
      <c r="AW171" s="13" t="s">
        <v>30</v>
      </c>
      <c r="AX171" s="13" t="s">
        <v>78</v>
      </c>
      <c r="AY171" s="254" t="s">
        <v>136</v>
      </c>
    </row>
    <row r="172" s="2" customFormat="1" ht="33" customHeight="1">
      <c r="A172" s="37"/>
      <c r="B172" s="38"/>
      <c r="C172" s="229" t="s">
        <v>245</v>
      </c>
      <c r="D172" s="229" t="s">
        <v>139</v>
      </c>
      <c r="E172" s="230" t="s">
        <v>246</v>
      </c>
      <c r="F172" s="231" t="s">
        <v>247</v>
      </c>
      <c r="G172" s="232" t="s">
        <v>148</v>
      </c>
      <c r="H172" s="233">
        <v>11.9</v>
      </c>
      <c r="I172" s="234"/>
      <c r="J172" s="235">
        <f>ROUND(I172*H172,2)</f>
        <v>0</v>
      </c>
      <c r="K172" s="236"/>
      <c r="L172" s="43"/>
      <c r="M172" s="237" t="s">
        <v>1</v>
      </c>
      <c r="N172" s="238" t="s">
        <v>38</v>
      </c>
      <c r="O172" s="90"/>
      <c r="P172" s="239">
        <f>O172*H172</f>
        <v>0</v>
      </c>
      <c r="Q172" s="239">
        <v>0.39561000000000002</v>
      </c>
      <c r="R172" s="239">
        <f>Q172*H172</f>
        <v>4.7077590000000002</v>
      </c>
      <c r="S172" s="239">
        <v>0</v>
      </c>
      <c r="T172" s="24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1" t="s">
        <v>143</v>
      </c>
      <c r="AT172" s="241" t="s">
        <v>139</v>
      </c>
      <c r="AU172" s="241" t="s">
        <v>82</v>
      </c>
      <c r="AY172" s="16" t="s">
        <v>136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78</v>
      </c>
      <c r="BK172" s="242">
        <f>ROUND(I172*H172,2)</f>
        <v>0</v>
      </c>
      <c r="BL172" s="16" t="s">
        <v>143</v>
      </c>
      <c r="BM172" s="241" t="s">
        <v>248</v>
      </c>
    </row>
    <row r="173" s="2" customFormat="1" ht="33" customHeight="1">
      <c r="A173" s="37"/>
      <c r="B173" s="38"/>
      <c r="C173" s="229" t="s">
        <v>249</v>
      </c>
      <c r="D173" s="229" t="s">
        <v>139</v>
      </c>
      <c r="E173" s="230" t="s">
        <v>250</v>
      </c>
      <c r="F173" s="231" t="s">
        <v>251</v>
      </c>
      <c r="G173" s="232" t="s">
        <v>148</v>
      </c>
      <c r="H173" s="233">
        <v>11.9</v>
      </c>
      <c r="I173" s="234"/>
      <c r="J173" s="235">
        <f>ROUND(I173*H173,2)</f>
        <v>0</v>
      </c>
      <c r="K173" s="236"/>
      <c r="L173" s="43"/>
      <c r="M173" s="237" t="s">
        <v>1</v>
      </c>
      <c r="N173" s="238" t="s">
        <v>38</v>
      </c>
      <c r="O173" s="90"/>
      <c r="P173" s="239">
        <f>O173*H173</f>
        <v>0</v>
      </c>
      <c r="Q173" s="239">
        <v>0.15620000000000001</v>
      </c>
      <c r="R173" s="239">
        <f>Q173*H173</f>
        <v>1.8587800000000001</v>
      </c>
      <c r="S173" s="239">
        <v>0</v>
      </c>
      <c r="T173" s="24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1" t="s">
        <v>143</v>
      </c>
      <c r="AT173" s="241" t="s">
        <v>139</v>
      </c>
      <c r="AU173" s="241" t="s">
        <v>82</v>
      </c>
      <c r="AY173" s="16" t="s">
        <v>136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78</v>
      </c>
      <c r="BK173" s="242">
        <f>ROUND(I173*H173,2)</f>
        <v>0</v>
      </c>
      <c r="BL173" s="16" t="s">
        <v>143</v>
      </c>
      <c r="BM173" s="241" t="s">
        <v>252</v>
      </c>
    </row>
    <row r="174" s="13" customFormat="1">
      <c r="A174" s="13"/>
      <c r="B174" s="243"/>
      <c r="C174" s="244"/>
      <c r="D174" s="245" t="s">
        <v>150</v>
      </c>
      <c r="E174" s="246" t="s">
        <v>1</v>
      </c>
      <c r="F174" s="247" t="s">
        <v>168</v>
      </c>
      <c r="G174" s="244"/>
      <c r="H174" s="248">
        <v>11.9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150</v>
      </c>
      <c r="AU174" s="254" t="s">
        <v>82</v>
      </c>
      <c r="AV174" s="13" t="s">
        <v>82</v>
      </c>
      <c r="AW174" s="13" t="s">
        <v>30</v>
      </c>
      <c r="AX174" s="13" t="s">
        <v>78</v>
      </c>
      <c r="AY174" s="254" t="s">
        <v>136</v>
      </c>
    </row>
    <row r="175" s="2" customFormat="1" ht="33" customHeight="1">
      <c r="A175" s="37"/>
      <c r="B175" s="38"/>
      <c r="C175" s="229" t="s">
        <v>253</v>
      </c>
      <c r="D175" s="229" t="s">
        <v>139</v>
      </c>
      <c r="E175" s="230" t="s">
        <v>254</v>
      </c>
      <c r="F175" s="231" t="s">
        <v>255</v>
      </c>
      <c r="G175" s="232" t="s">
        <v>148</v>
      </c>
      <c r="H175" s="233">
        <v>36.100000000000001</v>
      </c>
      <c r="I175" s="234"/>
      <c r="J175" s="235">
        <f>ROUND(I175*H175,2)</f>
        <v>0</v>
      </c>
      <c r="K175" s="236"/>
      <c r="L175" s="43"/>
      <c r="M175" s="237" t="s">
        <v>1</v>
      </c>
      <c r="N175" s="238" t="s">
        <v>38</v>
      </c>
      <c r="O175" s="90"/>
      <c r="P175" s="239">
        <f>O175*H175</f>
        <v>0</v>
      </c>
      <c r="Q175" s="239">
        <v>0.30651</v>
      </c>
      <c r="R175" s="239">
        <f>Q175*H175</f>
        <v>11.065011</v>
      </c>
      <c r="S175" s="239">
        <v>0</v>
      </c>
      <c r="T175" s="24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1" t="s">
        <v>143</v>
      </c>
      <c r="AT175" s="241" t="s">
        <v>139</v>
      </c>
      <c r="AU175" s="241" t="s">
        <v>82</v>
      </c>
      <c r="AY175" s="16" t="s">
        <v>136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6" t="s">
        <v>78</v>
      </c>
      <c r="BK175" s="242">
        <f>ROUND(I175*H175,2)</f>
        <v>0</v>
      </c>
      <c r="BL175" s="16" t="s">
        <v>143</v>
      </c>
      <c r="BM175" s="241" t="s">
        <v>256</v>
      </c>
    </row>
    <row r="176" s="13" customFormat="1">
      <c r="A176" s="13"/>
      <c r="B176" s="243"/>
      <c r="C176" s="244"/>
      <c r="D176" s="245" t="s">
        <v>150</v>
      </c>
      <c r="E176" s="246" t="s">
        <v>1</v>
      </c>
      <c r="F176" s="247" t="s">
        <v>239</v>
      </c>
      <c r="G176" s="244"/>
      <c r="H176" s="248">
        <v>36.100000000000001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150</v>
      </c>
      <c r="AU176" s="254" t="s">
        <v>82</v>
      </c>
      <c r="AV176" s="13" t="s">
        <v>82</v>
      </c>
      <c r="AW176" s="13" t="s">
        <v>30</v>
      </c>
      <c r="AX176" s="13" t="s">
        <v>78</v>
      </c>
      <c r="AY176" s="254" t="s">
        <v>136</v>
      </c>
    </row>
    <row r="177" s="2" customFormat="1" ht="66.75" customHeight="1">
      <c r="A177" s="37"/>
      <c r="B177" s="38"/>
      <c r="C177" s="229" t="s">
        <v>257</v>
      </c>
      <c r="D177" s="229" t="s">
        <v>139</v>
      </c>
      <c r="E177" s="230" t="s">
        <v>258</v>
      </c>
      <c r="F177" s="231" t="s">
        <v>259</v>
      </c>
      <c r="G177" s="232" t="s">
        <v>148</v>
      </c>
      <c r="H177" s="233">
        <v>267.80000000000001</v>
      </c>
      <c r="I177" s="234"/>
      <c r="J177" s="235">
        <f>ROUND(I177*H177,2)</f>
        <v>0</v>
      </c>
      <c r="K177" s="236"/>
      <c r="L177" s="43"/>
      <c r="M177" s="237" t="s">
        <v>1</v>
      </c>
      <c r="N177" s="238" t="s">
        <v>38</v>
      </c>
      <c r="O177" s="90"/>
      <c r="P177" s="239">
        <f>O177*H177</f>
        <v>0</v>
      </c>
      <c r="Q177" s="239">
        <v>0.084250000000000005</v>
      </c>
      <c r="R177" s="239">
        <f>Q177*H177</f>
        <v>22.562150000000003</v>
      </c>
      <c r="S177" s="239">
        <v>0</v>
      </c>
      <c r="T177" s="24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1" t="s">
        <v>143</v>
      </c>
      <c r="AT177" s="241" t="s">
        <v>139</v>
      </c>
      <c r="AU177" s="241" t="s">
        <v>82</v>
      </c>
      <c r="AY177" s="16" t="s">
        <v>136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6" t="s">
        <v>78</v>
      </c>
      <c r="BK177" s="242">
        <f>ROUND(I177*H177,2)</f>
        <v>0</v>
      </c>
      <c r="BL177" s="16" t="s">
        <v>143</v>
      </c>
      <c r="BM177" s="241" t="s">
        <v>260</v>
      </c>
    </row>
    <row r="178" s="2" customFormat="1" ht="16.5" customHeight="1">
      <c r="A178" s="37"/>
      <c r="B178" s="38"/>
      <c r="C178" s="266" t="s">
        <v>261</v>
      </c>
      <c r="D178" s="266" t="s">
        <v>216</v>
      </c>
      <c r="E178" s="267" t="s">
        <v>262</v>
      </c>
      <c r="F178" s="268" t="s">
        <v>263</v>
      </c>
      <c r="G178" s="269" t="s">
        <v>148</v>
      </c>
      <c r="H178" s="270">
        <v>264.58800000000002</v>
      </c>
      <c r="I178" s="271"/>
      <c r="J178" s="272">
        <f>ROUND(I178*H178,2)</f>
        <v>0</v>
      </c>
      <c r="K178" s="273"/>
      <c r="L178" s="274"/>
      <c r="M178" s="275" t="s">
        <v>1</v>
      </c>
      <c r="N178" s="276" t="s">
        <v>38</v>
      </c>
      <c r="O178" s="90"/>
      <c r="P178" s="239">
        <f>O178*H178</f>
        <v>0</v>
      </c>
      <c r="Q178" s="239">
        <v>0.13100000000000001</v>
      </c>
      <c r="R178" s="239">
        <f>Q178*H178</f>
        <v>34.661028000000002</v>
      </c>
      <c r="S178" s="239">
        <v>0</v>
      </c>
      <c r="T178" s="24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1" t="s">
        <v>220</v>
      </c>
      <c r="AT178" s="241" t="s">
        <v>216</v>
      </c>
      <c r="AU178" s="241" t="s">
        <v>82</v>
      </c>
      <c r="AY178" s="16" t="s">
        <v>136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78</v>
      </c>
      <c r="BK178" s="242">
        <f>ROUND(I178*H178,2)</f>
        <v>0</v>
      </c>
      <c r="BL178" s="16" t="s">
        <v>143</v>
      </c>
      <c r="BM178" s="241" t="s">
        <v>264</v>
      </c>
    </row>
    <row r="179" s="13" customFormat="1">
      <c r="A179" s="13"/>
      <c r="B179" s="243"/>
      <c r="C179" s="244"/>
      <c r="D179" s="245" t="s">
        <v>150</v>
      </c>
      <c r="E179" s="246" t="s">
        <v>87</v>
      </c>
      <c r="F179" s="247" t="s">
        <v>265</v>
      </c>
      <c r="G179" s="244"/>
      <c r="H179" s="248">
        <v>259.39999999999998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150</v>
      </c>
      <c r="AU179" s="254" t="s">
        <v>82</v>
      </c>
      <c r="AV179" s="13" t="s">
        <v>82</v>
      </c>
      <c r="AW179" s="13" t="s">
        <v>30</v>
      </c>
      <c r="AX179" s="13" t="s">
        <v>78</v>
      </c>
      <c r="AY179" s="254" t="s">
        <v>136</v>
      </c>
    </row>
    <row r="180" s="13" customFormat="1">
      <c r="A180" s="13"/>
      <c r="B180" s="243"/>
      <c r="C180" s="244"/>
      <c r="D180" s="245" t="s">
        <v>150</v>
      </c>
      <c r="E180" s="244"/>
      <c r="F180" s="247" t="s">
        <v>266</v>
      </c>
      <c r="G180" s="244"/>
      <c r="H180" s="248">
        <v>264.58800000000002</v>
      </c>
      <c r="I180" s="249"/>
      <c r="J180" s="244"/>
      <c r="K180" s="244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150</v>
      </c>
      <c r="AU180" s="254" t="s">
        <v>82</v>
      </c>
      <c r="AV180" s="13" t="s">
        <v>82</v>
      </c>
      <c r="AW180" s="13" t="s">
        <v>4</v>
      </c>
      <c r="AX180" s="13" t="s">
        <v>78</v>
      </c>
      <c r="AY180" s="254" t="s">
        <v>136</v>
      </c>
    </row>
    <row r="181" s="2" customFormat="1" ht="21.75" customHeight="1">
      <c r="A181" s="37"/>
      <c r="B181" s="38"/>
      <c r="C181" s="266" t="s">
        <v>267</v>
      </c>
      <c r="D181" s="266" t="s">
        <v>216</v>
      </c>
      <c r="E181" s="267" t="s">
        <v>268</v>
      </c>
      <c r="F181" s="268" t="s">
        <v>269</v>
      </c>
      <c r="G181" s="269" t="s">
        <v>148</v>
      </c>
      <c r="H181" s="270">
        <v>8.6519999999999992</v>
      </c>
      <c r="I181" s="271"/>
      <c r="J181" s="272">
        <f>ROUND(I181*H181,2)</f>
        <v>0</v>
      </c>
      <c r="K181" s="273"/>
      <c r="L181" s="274"/>
      <c r="M181" s="275" t="s">
        <v>1</v>
      </c>
      <c r="N181" s="276" t="s">
        <v>38</v>
      </c>
      <c r="O181" s="90"/>
      <c r="P181" s="239">
        <f>O181*H181</f>
        <v>0</v>
      </c>
      <c r="Q181" s="239">
        <v>0.13100000000000001</v>
      </c>
      <c r="R181" s="239">
        <f>Q181*H181</f>
        <v>1.1334119999999999</v>
      </c>
      <c r="S181" s="239">
        <v>0</v>
      </c>
      <c r="T181" s="24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1" t="s">
        <v>220</v>
      </c>
      <c r="AT181" s="241" t="s">
        <v>216</v>
      </c>
      <c r="AU181" s="241" t="s">
        <v>82</v>
      </c>
      <c r="AY181" s="16" t="s">
        <v>136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78</v>
      </c>
      <c r="BK181" s="242">
        <f>ROUND(I181*H181,2)</f>
        <v>0</v>
      </c>
      <c r="BL181" s="16" t="s">
        <v>143</v>
      </c>
      <c r="BM181" s="241" t="s">
        <v>270</v>
      </c>
    </row>
    <row r="182" s="13" customFormat="1">
      <c r="A182" s="13"/>
      <c r="B182" s="243"/>
      <c r="C182" s="244"/>
      <c r="D182" s="245" t="s">
        <v>150</v>
      </c>
      <c r="E182" s="246" t="s">
        <v>90</v>
      </c>
      <c r="F182" s="247" t="s">
        <v>271</v>
      </c>
      <c r="G182" s="244"/>
      <c r="H182" s="248">
        <v>8.4000000000000004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150</v>
      </c>
      <c r="AU182" s="254" t="s">
        <v>82</v>
      </c>
      <c r="AV182" s="13" t="s">
        <v>82</v>
      </c>
      <c r="AW182" s="13" t="s">
        <v>30</v>
      </c>
      <c r="AX182" s="13" t="s">
        <v>78</v>
      </c>
      <c r="AY182" s="254" t="s">
        <v>136</v>
      </c>
    </row>
    <row r="183" s="13" customFormat="1">
      <c r="A183" s="13"/>
      <c r="B183" s="243"/>
      <c r="C183" s="244"/>
      <c r="D183" s="245" t="s">
        <v>150</v>
      </c>
      <c r="E183" s="244"/>
      <c r="F183" s="247" t="s">
        <v>272</v>
      </c>
      <c r="G183" s="244"/>
      <c r="H183" s="248">
        <v>8.6519999999999992</v>
      </c>
      <c r="I183" s="249"/>
      <c r="J183" s="244"/>
      <c r="K183" s="244"/>
      <c r="L183" s="250"/>
      <c r="M183" s="251"/>
      <c r="N183" s="252"/>
      <c r="O183" s="252"/>
      <c r="P183" s="252"/>
      <c r="Q183" s="252"/>
      <c r="R183" s="252"/>
      <c r="S183" s="252"/>
      <c r="T183" s="25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4" t="s">
        <v>150</v>
      </c>
      <c r="AU183" s="254" t="s">
        <v>82</v>
      </c>
      <c r="AV183" s="13" t="s">
        <v>82</v>
      </c>
      <c r="AW183" s="13" t="s">
        <v>4</v>
      </c>
      <c r="AX183" s="13" t="s">
        <v>78</v>
      </c>
      <c r="AY183" s="254" t="s">
        <v>136</v>
      </c>
    </row>
    <row r="184" s="2" customFormat="1" ht="66.75" customHeight="1">
      <c r="A184" s="37"/>
      <c r="B184" s="38"/>
      <c r="C184" s="229" t="s">
        <v>273</v>
      </c>
      <c r="D184" s="229" t="s">
        <v>139</v>
      </c>
      <c r="E184" s="230" t="s">
        <v>274</v>
      </c>
      <c r="F184" s="231" t="s">
        <v>275</v>
      </c>
      <c r="G184" s="232" t="s">
        <v>148</v>
      </c>
      <c r="H184" s="233">
        <v>36.100000000000001</v>
      </c>
      <c r="I184" s="234"/>
      <c r="J184" s="235">
        <f>ROUND(I184*H184,2)</f>
        <v>0</v>
      </c>
      <c r="K184" s="236"/>
      <c r="L184" s="43"/>
      <c r="M184" s="237" t="s">
        <v>1</v>
      </c>
      <c r="N184" s="238" t="s">
        <v>38</v>
      </c>
      <c r="O184" s="90"/>
      <c r="P184" s="239">
        <f>O184*H184</f>
        <v>0</v>
      </c>
      <c r="Q184" s="239">
        <v>0.085650000000000004</v>
      </c>
      <c r="R184" s="239">
        <f>Q184*H184</f>
        <v>3.0919650000000001</v>
      </c>
      <c r="S184" s="239">
        <v>0</v>
      </c>
      <c r="T184" s="24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1" t="s">
        <v>143</v>
      </c>
      <c r="AT184" s="241" t="s">
        <v>139</v>
      </c>
      <c r="AU184" s="241" t="s">
        <v>82</v>
      </c>
      <c r="AY184" s="16" t="s">
        <v>136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6" t="s">
        <v>78</v>
      </c>
      <c r="BK184" s="242">
        <f>ROUND(I184*H184,2)</f>
        <v>0</v>
      </c>
      <c r="BL184" s="16" t="s">
        <v>143</v>
      </c>
      <c r="BM184" s="241" t="s">
        <v>276</v>
      </c>
    </row>
    <row r="185" s="2" customFormat="1" ht="16.5" customHeight="1">
      <c r="A185" s="37"/>
      <c r="B185" s="38"/>
      <c r="C185" s="266" t="s">
        <v>277</v>
      </c>
      <c r="D185" s="266" t="s">
        <v>216</v>
      </c>
      <c r="E185" s="267" t="s">
        <v>278</v>
      </c>
      <c r="F185" s="268" t="s">
        <v>279</v>
      </c>
      <c r="G185" s="269" t="s">
        <v>148</v>
      </c>
      <c r="H185" s="270">
        <v>29.355</v>
      </c>
      <c r="I185" s="271"/>
      <c r="J185" s="272">
        <f>ROUND(I185*H185,2)</f>
        <v>0</v>
      </c>
      <c r="K185" s="273"/>
      <c r="L185" s="274"/>
      <c r="M185" s="275" t="s">
        <v>1</v>
      </c>
      <c r="N185" s="276" t="s">
        <v>38</v>
      </c>
      <c r="O185" s="90"/>
      <c r="P185" s="239">
        <f>O185*H185</f>
        <v>0</v>
      </c>
      <c r="Q185" s="239">
        <v>0.17599999999999999</v>
      </c>
      <c r="R185" s="239">
        <f>Q185*H185</f>
        <v>5.16648</v>
      </c>
      <c r="S185" s="239">
        <v>0</v>
      </c>
      <c r="T185" s="24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1" t="s">
        <v>220</v>
      </c>
      <c r="AT185" s="241" t="s">
        <v>216</v>
      </c>
      <c r="AU185" s="241" t="s">
        <v>82</v>
      </c>
      <c r="AY185" s="16" t="s">
        <v>136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6" t="s">
        <v>78</v>
      </c>
      <c r="BK185" s="242">
        <f>ROUND(I185*H185,2)</f>
        <v>0</v>
      </c>
      <c r="BL185" s="16" t="s">
        <v>143</v>
      </c>
      <c r="BM185" s="241" t="s">
        <v>280</v>
      </c>
    </row>
    <row r="186" s="13" customFormat="1">
      <c r="A186" s="13"/>
      <c r="B186" s="243"/>
      <c r="C186" s="244"/>
      <c r="D186" s="245" t="s">
        <v>150</v>
      </c>
      <c r="E186" s="246" t="s">
        <v>93</v>
      </c>
      <c r="F186" s="247" t="s">
        <v>281</v>
      </c>
      <c r="G186" s="244"/>
      <c r="H186" s="248">
        <v>28.5</v>
      </c>
      <c r="I186" s="249"/>
      <c r="J186" s="244"/>
      <c r="K186" s="244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150</v>
      </c>
      <c r="AU186" s="254" t="s">
        <v>82</v>
      </c>
      <c r="AV186" s="13" t="s">
        <v>82</v>
      </c>
      <c r="AW186" s="13" t="s">
        <v>30</v>
      </c>
      <c r="AX186" s="13" t="s">
        <v>78</v>
      </c>
      <c r="AY186" s="254" t="s">
        <v>136</v>
      </c>
    </row>
    <row r="187" s="13" customFormat="1">
      <c r="A187" s="13"/>
      <c r="B187" s="243"/>
      <c r="C187" s="244"/>
      <c r="D187" s="245" t="s">
        <v>150</v>
      </c>
      <c r="E187" s="244"/>
      <c r="F187" s="247" t="s">
        <v>282</v>
      </c>
      <c r="G187" s="244"/>
      <c r="H187" s="248">
        <v>29.355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150</v>
      </c>
      <c r="AU187" s="254" t="s">
        <v>82</v>
      </c>
      <c r="AV187" s="13" t="s">
        <v>82</v>
      </c>
      <c r="AW187" s="13" t="s">
        <v>4</v>
      </c>
      <c r="AX187" s="13" t="s">
        <v>78</v>
      </c>
      <c r="AY187" s="254" t="s">
        <v>136</v>
      </c>
    </row>
    <row r="188" s="2" customFormat="1" ht="21.75" customHeight="1">
      <c r="A188" s="37"/>
      <c r="B188" s="38"/>
      <c r="C188" s="266" t="s">
        <v>283</v>
      </c>
      <c r="D188" s="266" t="s">
        <v>216</v>
      </c>
      <c r="E188" s="267" t="s">
        <v>284</v>
      </c>
      <c r="F188" s="268" t="s">
        <v>285</v>
      </c>
      <c r="G188" s="269" t="s">
        <v>148</v>
      </c>
      <c r="H188" s="270">
        <v>7.8280000000000003</v>
      </c>
      <c r="I188" s="271"/>
      <c r="J188" s="272">
        <f>ROUND(I188*H188,2)</f>
        <v>0</v>
      </c>
      <c r="K188" s="273"/>
      <c r="L188" s="274"/>
      <c r="M188" s="275" t="s">
        <v>1</v>
      </c>
      <c r="N188" s="276" t="s">
        <v>38</v>
      </c>
      <c r="O188" s="90"/>
      <c r="P188" s="239">
        <f>O188*H188</f>
        <v>0</v>
      </c>
      <c r="Q188" s="239">
        <v>0.17499999999999999</v>
      </c>
      <c r="R188" s="239">
        <f>Q188*H188</f>
        <v>1.3698999999999999</v>
      </c>
      <c r="S188" s="239">
        <v>0</v>
      </c>
      <c r="T188" s="24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1" t="s">
        <v>220</v>
      </c>
      <c r="AT188" s="241" t="s">
        <v>216</v>
      </c>
      <c r="AU188" s="241" t="s">
        <v>82</v>
      </c>
      <c r="AY188" s="16" t="s">
        <v>136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6" t="s">
        <v>78</v>
      </c>
      <c r="BK188" s="242">
        <f>ROUND(I188*H188,2)</f>
        <v>0</v>
      </c>
      <c r="BL188" s="16" t="s">
        <v>143</v>
      </c>
      <c r="BM188" s="241" t="s">
        <v>286</v>
      </c>
    </row>
    <row r="189" s="13" customFormat="1">
      <c r="A189" s="13"/>
      <c r="B189" s="243"/>
      <c r="C189" s="244"/>
      <c r="D189" s="245" t="s">
        <v>150</v>
      </c>
      <c r="E189" s="246" t="s">
        <v>96</v>
      </c>
      <c r="F189" s="247" t="s">
        <v>287</v>
      </c>
      <c r="G189" s="244"/>
      <c r="H189" s="248">
        <v>7.5999999999999996</v>
      </c>
      <c r="I189" s="249"/>
      <c r="J189" s="244"/>
      <c r="K189" s="244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150</v>
      </c>
      <c r="AU189" s="254" t="s">
        <v>82</v>
      </c>
      <c r="AV189" s="13" t="s">
        <v>82</v>
      </c>
      <c r="AW189" s="13" t="s">
        <v>30</v>
      </c>
      <c r="AX189" s="13" t="s">
        <v>78</v>
      </c>
      <c r="AY189" s="254" t="s">
        <v>136</v>
      </c>
    </row>
    <row r="190" s="13" customFormat="1">
      <c r="A190" s="13"/>
      <c r="B190" s="243"/>
      <c r="C190" s="244"/>
      <c r="D190" s="245" t="s">
        <v>150</v>
      </c>
      <c r="E190" s="244"/>
      <c r="F190" s="247" t="s">
        <v>288</v>
      </c>
      <c r="G190" s="244"/>
      <c r="H190" s="248">
        <v>7.8280000000000003</v>
      </c>
      <c r="I190" s="249"/>
      <c r="J190" s="244"/>
      <c r="K190" s="244"/>
      <c r="L190" s="250"/>
      <c r="M190" s="251"/>
      <c r="N190" s="252"/>
      <c r="O190" s="252"/>
      <c r="P190" s="252"/>
      <c r="Q190" s="252"/>
      <c r="R190" s="252"/>
      <c r="S190" s="252"/>
      <c r="T190" s="25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4" t="s">
        <v>150</v>
      </c>
      <c r="AU190" s="254" t="s">
        <v>82</v>
      </c>
      <c r="AV190" s="13" t="s">
        <v>82</v>
      </c>
      <c r="AW190" s="13" t="s">
        <v>4</v>
      </c>
      <c r="AX190" s="13" t="s">
        <v>78</v>
      </c>
      <c r="AY190" s="254" t="s">
        <v>136</v>
      </c>
    </row>
    <row r="191" s="2" customFormat="1" ht="21.75" customHeight="1">
      <c r="A191" s="37"/>
      <c r="B191" s="38"/>
      <c r="C191" s="229" t="s">
        <v>289</v>
      </c>
      <c r="D191" s="229" t="s">
        <v>139</v>
      </c>
      <c r="E191" s="230" t="s">
        <v>290</v>
      </c>
      <c r="F191" s="231" t="s">
        <v>291</v>
      </c>
      <c r="G191" s="232" t="s">
        <v>174</v>
      </c>
      <c r="H191" s="233">
        <v>23.800000000000001</v>
      </c>
      <c r="I191" s="234"/>
      <c r="J191" s="235">
        <f>ROUND(I191*H191,2)</f>
        <v>0</v>
      </c>
      <c r="K191" s="236"/>
      <c r="L191" s="43"/>
      <c r="M191" s="237" t="s">
        <v>1</v>
      </c>
      <c r="N191" s="238" t="s">
        <v>38</v>
      </c>
      <c r="O191" s="90"/>
      <c r="P191" s="239">
        <f>O191*H191</f>
        <v>0</v>
      </c>
      <c r="Q191" s="239">
        <v>0.0035999999999999999</v>
      </c>
      <c r="R191" s="239">
        <f>Q191*H191</f>
        <v>0.085680000000000006</v>
      </c>
      <c r="S191" s="239">
        <v>0</v>
      </c>
      <c r="T191" s="24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1" t="s">
        <v>143</v>
      </c>
      <c r="AT191" s="241" t="s">
        <v>139</v>
      </c>
      <c r="AU191" s="241" t="s">
        <v>82</v>
      </c>
      <c r="AY191" s="16" t="s">
        <v>136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6" t="s">
        <v>78</v>
      </c>
      <c r="BK191" s="242">
        <f>ROUND(I191*H191,2)</f>
        <v>0</v>
      </c>
      <c r="BL191" s="16" t="s">
        <v>143</v>
      </c>
      <c r="BM191" s="241" t="s">
        <v>292</v>
      </c>
    </row>
    <row r="192" s="13" customFormat="1">
      <c r="A192" s="13"/>
      <c r="B192" s="243"/>
      <c r="C192" s="244"/>
      <c r="D192" s="245" t="s">
        <v>150</v>
      </c>
      <c r="E192" s="246" t="s">
        <v>1</v>
      </c>
      <c r="F192" s="247" t="s">
        <v>293</v>
      </c>
      <c r="G192" s="244"/>
      <c r="H192" s="248">
        <v>23.800000000000001</v>
      </c>
      <c r="I192" s="249"/>
      <c r="J192" s="244"/>
      <c r="K192" s="244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150</v>
      </c>
      <c r="AU192" s="254" t="s">
        <v>82</v>
      </c>
      <c r="AV192" s="13" t="s">
        <v>82</v>
      </c>
      <c r="AW192" s="13" t="s">
        <v>30</v>
      </c>
      <c r="AX192" s="13" t="s">
        <v>78</v>
      </c>
      <c r="AY192" s="254" t="s">
        <v>136</v>
      </c>
    </row>
    <row r="193" s="12" customFormat="1" ht="22.8" customHeight="1">
      <c r="A193" s="12"/>
      <c r="B193" s="213"/>
      <c r="C193" s="214"/>
      <c r="D193" s="215" t="s">
        <v>72</v>
      </c>
      <c r="E193" s="227" t="s">
        <v>294</v>
      </c>
      <c r="F193" s="227" t="s">
        <v>295</v>
      </c>
      <c r="G193" s="214"/>
      <c r="H193" s="214"/>
      <c r="I193" s="217"/>
      <c r="J193" s="228">
        <f>BK193</f>
        <v>0</v>
      </c>
      <c r="K193" s="214"/>
      <c r="L193" s="219"/>
      <c r="M193" s="220"/>
      <c r="N193" s="221"/>
      <c r="O193" s="221"/>
      <c r="P193" s="222">
        <f>SUM(P194:P205)</f>
        <v>0</v>
      </c>
      <c r="Q193" s="221"/>
      <c r="R193" s="222">
        <f>SUM(R194:R205)</f>
        <v>69.359870000000001</v>
      </c>
      <c r="S193" s="221"/>
      <c r="T193" s="223">
        <f>SUM(T194:T205)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4" t="s">
        <v>78</v>
      </c>
      <c r="AT193" s="225" t="s">
        <v>72</v>
      </c>
      <c r="AU193" s="225" t="s">
        <v>78</v>
      </c>
      <c r="AY193" s="224" t="s">
        <v>136</v>
      </c>
      <c r="BK193" s="226">
        <f>SUM(BK194:BK205)</f>
        <v>0</v>
      </c>
    </row>
    <row r="194" s="2" customFormat="1" ht="33" customHeight="1">
      <c r="A194" s="37"/>
      <c r="B194" s="38"/>
      <c r="C194" s="229" t="s">
        <v>296</v>
      </c>
      <c r="D194" s="229" t="s">
        <v>139</v>
      </c>
      <c r="E194" s="230" t="s">
        <v>297</v>
      </c>
      <c r="F194" s="231" t="s">
        <v>298</v>
      </c>
      <c r="G194" s="232" t="s">
        <v>142</v>
      </c>
      <c r="H194" s="233">
        <v>2</v>
      </c>
      <c r="I194" s="234"/>
      <c r="J194" s="235">
        <f>ROUND(I194*H194,2)</f>
        <v>0</v>
      </c>
      <c r="K194" s="236"/>
      <c r="L194" s="43"/>
      <c r="M194" s="237" t="s">
        <v>1</v>
      </c>
      <c r="N194" s="238" t="s">
        <v>38</v>
      </c>
      <c r="O194" s="90"/>
      <c r="P194" s="239">
        <f>O194*H194</f>
        <v>0</v>
      </c>
      <c r="Q194" s="239">
        <v>0.11241</v>
      </c>
      <c r="R194" s="239">
        <f>Q194*H194</f>
        <v>0.22481999999999999</v>
      </c>
      <c r="S194" s="239">
        <v>0</v>
      </c>
      <c r="T194" s="24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1" t="s">
        <v>143</v>
      </c>
      <c r="AT194" s="241" t="s">
        <v>139</v>
      </c>
      <c r="AU194" s="241" t="s">
        <v>82</v>
      </c>
      <c r="AY194" s="16" t="s">
        <v>136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6" t="s">
        <v>78</v>
      </c>
      <c r="BK194" s="242">
        <f>ROUND(I194*H194,2)</f>
        <v>0</v>
      </c>
      <c r="BL194" s="16" t="s">
        <v>143</v>
      </c>
      <c r="BM194" s="241" t="s">
        <v>299</v>
      </c>
    </row>
    <row r="195" s="2" customFormat="1" ht="44.25" customHeight="1">
      <c r="A195" s="37"/>
      <c r="B195" s="38"/>
      <c r="C195" s="229" t="s">
        <v>300</v>
      </c>
      <c r="D195" s="229" t="s">
        <v>139</v>
      </c>
      <c r="E195" s="230" t="s">
        <v>301</v>
      </c>
      <c r="F195" s="231" t="s">
        <v>302</v>
      </c>
      <c r="G195" s="232" t="s">
        <v>174</v>
      </c>
      <c r="H195" s="233">
        <v>23.199999999999999</v>
      </c>
      <c r="I195" s="234"/>
      <c r="J195" s="235">
        <f>ROUND(I195*H195,2)</f>
        <v>0</v>
      </c>
      <c r="K195" s="236"/>
      <c r="L195" s="43"/>
      <c r="M195" s="237" t="s">
        <v>1</v>
      </c>
      <c r="N195" s="238" t="s">
        <v>38</v>
      </c>
      <c r="O195" s="90"/>
      <c r="P195" s="239">
        <f>O195*H195</f>
        <v>0</v>
      </c>
      <c r="Q195" s="239">
        <v>0.15540000000000001</v>
      </c>
      <c r="R195" s="239">
        <f>Q195*H195</f>
        <v>3.60528</v>
      </c>
      <c r="S195" s="239">
        <v>0</v>
      </c>
      <c r="T195" s="24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1" t="s">
        <v>143</v>
      </c>
      <c r="AT195" s="241" t="s">
        <v>139</v>
      </c>
      <c r="AU195" s="241" t="s">
        <v>82</v>
      </c>
      <c r="AY195" s="16" t="s">
        <v>136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6" t="s">
        <v>78</v>
      </c>
      <c r="BK195" s="242">
        <f>ROUND(I195*H195,2)</f>
        <v>0</v>
      </c>
      <c r="BL195" s="16" t="s">
        <v>143</v>
      </c>
      <c r="BM195" s="241" t="s">
        <v>303</v>
      </c>
    </row>
    <row r="196" s="2" customFormat="1" ht="16.5" customHeight="1">
      <c r="A196" s="37"/>
      <c r="B196" s="38"/>
      <c r="C196" s="266" t="s">
        <v>7</v>
      </c>
      <c r="D196" s="266" t="s">
        <v>216</v>
      </c>
      <c r="E196" s="267" t="s">
        <v>304</v>
      </c>
      <c r="F196" s="268" t="s">
        <v>305</v>
      </c>
      <c r="G196" s="269" t="s">
        <v>174</v>
      </c>
      <c r="H196" s="270">
        <v>6.7000000000000002</v>
      </c>
      <c r="I196" s="271"/>
      <c r="J196" s="272">
        <f>ROUND(I196*H196,2)</f>
        <v>0</v>
      </c>
      <c r="K196" s="273"/>
      <c r="L196" s="274"/>
      <c r="M196" s="275" t="s">
        <v>1</v>
      </c>
      <c r="N196" s="276" t="s">
        <v>38</v>
      </c>
      <c r="O196" s="90"/>
      <c r="P196" s="239">
        <f>O196*H196</f>
        <v>0</v>
      </c>
      <c r="Q196" s="239">
        <v>0.080000000000000002</v>
      </c>
      <c r="R196" s="239">
        <f>Q196*H196</f>
        <v>0.53600000000000003</v>
      </c>
      <c r="S196" s="239">
        <v>0</v>
      </c>
      <c r="T196" s="24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1" t="s">
        <v>220</v>
      </c>
      <c r="AT196" s="241" t="s">
        <v>216</v>
      </c>
      <c r="AU196" s="241" t="s">
        <v>82</v>
      </c>
      <c r="AY196" s="16" t="s">
        <v>136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6" t="s">
        <v>78</v>
      </c>
      <c r="BK196" s="242">
        <f>ROUND(I196*H196,2)</f>
        <v>0</v>
      </c>
      <c r="BL196" s="16" t="s">
        <v>143</v>
      </c>
      <c r="BM196" s="241" t="s">
        <v>306</v>
      </c>
    </row>
    <row r="197" s="2" customFormat="1" ht="21.75" customHeight="1">
      <c r="A197" s="37"/>
      <c r="B197" s="38"/>
      <c r="C197" s="266" t="s">
        <v>307</v>
      </c>
      <c r="D197" s="266" t="s">
        <v>216</v>
      </c>
      <c r="E197" s="267" t="s">
        <v>308</v>
      </c>
      <c r="F197" s="268" t="s">
        <v>309</v>
      </c>
      <c r="G197" s="269" t="s">
        <v>174</v>
      </c>
      <c r="H197" s="270">
        <v>10.5</v>
      </c>
      <c r="I197" s="271"/>
      <c r="J197" s="272">
        <f>ROUND(I197*H197,2)</f>
        <v>0</v>
      </c>
      <c r="K197" s="273"/>
      <c r="L197" s="274"/>
      <c r="M197" s="275" t="s">
        <v>1</v>
      </c>
      <c r="N197" s="276" t="s">
        <v>38</v>
      </c>
      <c r="O197" s="90"/>
      <c r="P197" s="239">
        <f>O197*H197</f>
        <v>0</v>
      </c>
      <c r="Q197" s="239">
        <v>0.048300000000000003</v>
      </c>
      <c r="R197" s="239">
        <f>Q197*H197</f>
        <v>0.50714999999999999</v>
      </c>
      <c r="S197" s="239">
        <v>0</v>
      </c>
      <c r="T197" s="24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1" t="s">
        <v>220</v>
      </c>
      <c r="AT197" s="241" t="s">
        <v>216</v>
      </c>
      <c r="AU197" s="241" t="s">
        <v>82</v>
      </c>
      <c r="AY197" s="16" t="s">
        <v>136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6" t="s">
        <v>78</v>
      </c>
      <c r="BK197" s="242">
        <f>ROUND(I197*H197,2)</f>
        <v>0</v>
      </c>
      <c r="BL197" s="16" t="s">
        <v>143</v>
      </c>
      <c r="BM197" s="241" t="s">
        <v>310</v>
      </c>
    </row>
    <row r="198" s="13" customFormat="1">
      <c r="A198" s="13"/>
      <c r="B198" s="243"/>
      <c r="C198" s="244"/>
      <c r="D198" s="245" t="s">
        <v>150</v>
      </c>
      <c r="E198" s="246" t="s">
        <v>1</v>
      </c>
      <c r="F198" s="247" t="s">
        <v>311</v>
      </c>
      <c r="G198" s="244"/>
      <c r="H198" s="248">
        <v>10.5</v>
      </c>
      <c r="I198" s="249"/>
      <c r="J198" s="244"/>
      <c r="K198" s="244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150</v>
      </c>
      <c r="AU198" s="254" t="s">
        <v>82</v>
      </c>
      <c r="AV198" s="13" t="s">
        <v>82</v>
      </c>
      <c r="AW198" s="13" t="s">
        <v>30</v>
      </c>
      <c r="AX198" s="13" t="s">
        <v>78</v>
      </c>
      <c r="AY198" s="254" t="s">
        <v>136</v>
      </c>
    </row>
    <row r="199" s="2" customFormat="1" ht="21.75" customHeight="1">
      <c r="A199" s="37"/>
      <c r="B199" s="38"/>
      <c r="C199" s="266" t="s">
        <v>312</v>
      </c>
      <c r="D199" s="266" t="s">
        <v>216</v>
      </c>
      <c r="E199" s="267" t="s">
        <v>313</v>
      </c>
      <c r="F199" s="268" t="s">
        <v>314</v>
      </c>
      <c r="G199" s="269" t="s">
        <v>174</v>
      </c>
      <c r="H199" s="270">
        <v>6</v>
      </c>
      <c r="I199" s="271"/>
      <c r="J199" s="272">
        <f>ROUND(I199*H199,2)</f>
        <v>0</v>
      </c>
      <c r="K199" s="273"/>
      <c r="L199" s="274"/>
      <c r="M199" s="275" t="s">
        <v>1</v>
      </c>
      <c r="N199" s="276" t="s">
        <v>38</v>
      </c>
      <c r="O199" s="90"/>
      <c r="P199" s="239">
        <f>O199*H199</f>
        <v>0</v>
      </c>
      <c r="Q199" s="239">
        <v>0.065670000000000006</v>
      </c>
      <c r="R199" s="239">
        <f>Q199*H199</f>
        <v>0.39402000000000004</v>
      </c>
      <c r="S199" s="239">
        <v>0</v>
      </c>
      <c r="T199" s="24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1" t="s">
        <v>220</v>
      </c>
      <c r="AT199" s="241" t="s">
        <v>216</v>
      </c>
      <c r="AU199" s="241" t="s">
        <v>82</v>
      </c>
      <c r="AY199" s="16" t="s">
        <v>136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6" t="s">
        <v>78</v>
      </c>
      <c r="BK199" s="242">
        <f>ROUND(I199*H199,2)</f>
        <v>0</v>
      </c>
      <c r="BL199" s="16" t="s">
        <v>143</v>
      </c>
      <c r="BM199" s="241" t="s">
        <v>315</v>
      </c>
    </row>
    <row r="200" s="13" customFormat="1">
      <c r="A200" s="13"/>
      <c r="B200" s="243"/>
      <c r="C200" s="244"/>
      <c r="D200" s="245" t="s">
        <v>150</v>
      </c>
      <c r="E200" s="246" t="s">
        <v>1</v>
      </c>
      <c r="F200" s="247" t="s">
        <v>316</v>
      </c>
      <c r="G200" s="244"/>
      <c r="H200" s="248">
        <v>6</v>
      </c>
      <c r="I200" s="249"/>
      <c r="J200" s="244"/>
      <c r="K200" s="244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150</v>
      </c>
      <c r="AU200" s="254" t="s">
        <v>82</v>
      </c>
      <c r="AV200" s="13" t="s">
        <v>82</v>
      </c>
      <c r="AW200" s="13" t="s">
        <v>30</v>
      </c>
      <c r="AX200" s="13" t="s">
        <v>78</v>
      </c>
      <c r="AY200" s="254" t="s">
        <v>136</v>
      </c>
    </row>
    <row r="201" s="2" customFormat="1" ht="44.25" customHeight="1">
      <c r="A201" s="37"/>
      <c r="B201" s="38"/>
      <c r="C201" s="229" t="s">
        <v>317</v>
      </c>
      <c r="D201" s="229" t="s">
        <v>139</v>
      </c>
      <c r="E201" s="230" t="s">
        <v>318</v>
      </c>
      <c r="F201" s="231" t="s">
        <v>319</v>
      </c>
      <c r="G201" s="232" t="s">
        <v>174</v>
      </c>
      <c r="H201" s="233">
        <v>365.19999999999999</v>
      </c>
      <c r="I201" s="234"/>
      <c r="J201" s="235">
        <f>ROUND(I201*H201,2)</f>
        <v>0</v>
      </c>
      <c r="K201" s="236"/>
      <c r="L201" s="43"/>
      <c r="M201" s="237" t="s">
        <v>1</v>
      </c>
      <c r="N201" s="238" t="s">
        <v>38</v>
      </c>
      <c r="O201" s="90"/>
      <c r="P201" s="239">
        <f>O201*H201</f>
        <v>0</v>
      </c>
      <c r="Q201" s="239">
        <v>0.1295</v>
      </c>
      <c r="R201" s="239">
        <f>Q201*H201</f>
        <v>47.293399999999998</v>
      </c>
      <c r="S201" s="239">
        <v>0</v>
      </c>
      <c r="T201" s="24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1" t="s">
        <v>143</v>
      </c>
      <c r="AT201" s="241" t="s">
        <v>139</v>
      </c>
      <c r="AU201" s="241" t="s">
        <v>82</v>
      </c>
      <c r="AY201" s="16" t="s">
        <v>136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6" t="s">
        <v>78</v>
      </c>
      <c r="BK201" s="242">
        <f>ROUND(I201*H201,2)</f>
        <v>0</v>
      </c>
      <c r="BL201" s="16" t="s">
        <v>143</v>
      </c>
      <c r="BM201" s="241" t="s">
        <v>320</v>
      </c>
    </row>
    <row r="202" s="2" customFormat="1" ht="16.5" customHeight="1">
      <c r="A202" s="37"/>
      <c r="B202" s="38"/>
      <c r="C202" s="266" t="s">
        <v>321</v>
      </c>
      <c r="D202" s="266" t="s">
        <v>216</v>
      </c>
      <c r="E202" s="267" t="s">
        <v>322</v>
      </c>
      <c r="F202" s="268" t="s">
        <v>323</v>
      </c>
      <c r="G202" s="269" t="s">
        <v>174</v>
      </c>
      <c r="H202" s="270">
        <v>365.19999999999999</v>
      </c>
      <c r="I202" s="271"/>
      <c r="J202" s="272">
        <f>ROUND(I202*H202,2)</f>
        <v>0</v>
      </c>
      <c r="K202" s="273"/>
      <c r="L202" s="274"/>
      <c r="M202" s="275" t="s">
        <v>1</v>
      </c>
      <c r="N202" s="276" t="s">
        <v>38</v>
      </c>
      <c r="O202" s="90"/>
      <c r="P202" s="239">
        <f>O202*H202</f>
        <v>0</v>
      </c>
      <c r="Q202" s="239">
        <v>0.045999999999999999</v>
      </c>
      <c r="R202" s="239">
        <f>Q202*H202</f>
        <v>16.799199999999999</v>
      </c>
      <c r="S202" s="239">
        <v>0</v>
      </c>
      <c r="T202" s="24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1" t="s">
        <v>220</v>
      </c>
      <c r="AT202" s="241" t="s">
        <v>216</v>
      </c>
      <c r="AU202" s="241" t="s">
        <v>82</v>
      </c>
      <c r="AY202" s="16" t="s">
        <v>136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6" t="s">
        <v>78</v>
      </c>
      <c r="BK202" s="242">
        <f>ROUND(I202*H202,2)</f>
        <v>0</v>
      </c>
      <c r="BL202" s="16" t="s">
        <v>143</v>
      </c>
      <c r="BM202" s="241" t="s">
        <v>324</v>
      </c>
    </row>
    <row r="203" s="13" customFormat="1">
      <c r="A203" s="13"/>
      <c r="B203" s="243"/>
      <c r="C203" s="244"/>
      <c r="D203" s="245" t="s">
        <v>150</v>
      </c>
      <c r="E203" s="246" t="s">
        <v>83</v>
      </c>
      <c r="F203" s="247" t="s">
        <v>325</v>
      </c>
      <c r="G203" s="244"/>
      <c r="H203" s="248">
        <v>365.19999999999999</v>
      </c>
      <c r="I203" s="249"/>
      <c r="J203" s="244"/>
      <c r="K203" s="244"/>
      <c r="L203" s="250"/>
      <c r="M203" s="251"/>
      <c r="N203" s="252"/>
      <c r="O203" s="252"/>
      <c r="P203" s="252"/>
      <c r="Q203" s="252"/>
      <c r="R203" s="252"/>
      <c r="S203" s="252"/>
      <c r="T203" s="25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4" t="s">
        <v>150</v>
      </c>
      <c r="AU203" s="254" t="s">
        <v>82</v>
      </c>
      <c r="AV203" s="13" t="s">
        <v>82</v>
      </c>
      <c r="AW203" s="13" t="s">
        <v>30</v>
      </c>
      <c r="AX203" s="13" t="s">
        <v>78</v>
      </c>
      <c r="AY203" s="254" t="s">
        <v>136</v>
      </c>
    </row>
    <row r="204" s="2" customFormat="1" ht="21.75" customHeight="1">
      <c r="A204" s="37"/>
      <c r="B204" s="38"/>
      <c r="C204" s="229" t="s">
        <v>326</v>
      </c>
      <c r="D204" s="229" t="s">
        <v>139</v>
      </c>
      <c r="E204" s="230" t="s">
        <v>327</v>
      </c>
      <c r="F204" s="231" t="s">
        <v>328</v>
      </c>
      <c r="G204" s="232" t="s">
        <v>174</v>
      </c>
      <c r="H204" s="233">
        <v>23.800000000000001</v>
      </c>
      <c r="I204" s="234"/>
      <c r="J204" s="235">
        <f>ROUND(I204*H204,2)</f>
        <v>0</v>
      </c>
      <c r="K204" s="236"/>
      <c r="L204" s="43"/>
      <c r="M204" s="237" t="s">
        <v>1</v>
      </c>
      <c r="N204" s="238" t="s">
        <v>38</v>
      </c>
      <c r="O204" s="90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1" t="s">
        <v>143</v>
      </c>
      <c r="AT204" s="241" t="s">
        <v>139</v>
      </c>
      <c r="AU204" s="241" t="s">
        <v>82</v>
      </c>
      <c r="AY204" s="16" t="s">
        <v>136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6" t="s">
        <v>78</v>
      </c>
      <c r="BK204" s="242">
        <f>ROUND(I204*H204,2)</f>
        <v>0</v>
      </c>
      <c r="BL204" s="16" t="s">
        <v>143</v>
      </c>
      <c r="BM204" s="241" t="s">
        <v>329</v>
      </c>
    </row>
    <row r="205" s="13" customFormat="1">
      <c r="A205" s="13"/>
      <c r="B205" s="243"/>
      <c r="C205" s="244"/>
      <c r="D205" s="245" t="s">
        <v>150</v>
      </c>
      <c r="E205" s="246" t="s">
        <v>1</v>
      </c>
      <c r="F205" s="247" t="s">
        <v>293</v>
      </c>
      <c r="G205" s="244"/>
      <c r="H205" s="248">
        <v>23.800000000000001</v>
      </c>
      <c r="I205" s="249"/>
      <c r="J205" s="244"/>
      <c r="K205" s="244"/>
      <c r="L205" s="250"/>
      <c r="M205" s="251"/>
      <c r="N205" s="252"/>
      <c r="O205" s="252"/>
      <c r="P205" s="252"/>
      <c r="Q205" s="252"/>
      <c r="R205" s="252"/>
      <c r="S205" s="252"/>
      <c r="T205" s="25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4" t="s">
        <v>150</v>
      </c>
      <c r="AU205" s="254" t="s">
        <v>82</v>
      </c>
      <c r="AV205" s="13" t="s">
        <v>82</v>
      </c>
      <c r="AW205" s="13" t="s">
        <v>30</v>
      </c>
      <c r="AX205" s="13" t="s">
        <v>78</v>
      </c>
      <c r="AY205" s="254" t="s">
        <v>136</v>
      </c>
    </row>
    <row r="206" s="12" customFormat="1" ht="22.8" customHeight="1">
      <c r="A206" s="12"/>
      <c r="B206" s="213"/>
      <c r="C206" s="214"/>
      <c r="D206" s="215" t="s">
        <v>72</v>
      </c>
      <c r="E206" s="227" t="s">
        <v>330</v>
      </c>
      <c r="F206" s="227" t="s">
        <v>331</v>
      </c>
      <c r="G206" s="214"/>
      <c r="H206" s="214"/>
      <c r="I206" s="217"/>
      <c r="J206" s="228">
        <f>BK206</f>
        <v>0</v>
      </c>
      <c r="K206" s="214"/>
      <c r="L206" s="219"/>
      <c r="M206" s="220"/>
      <c r="N206" s="221"/>
      <c r="O206" s="221"/>
      <c r="P206" s="222">
        <f>SUM(P207:P216)</f>
        <v>0</v>
      </c>
      <c r="Q206" s="221"/>
      <c r="R206" s="222">
        <f>SUM(R207:R216)</f>
        <v>0</v>
      </c>
      <c r="S206" s="221"/>
      <c r="T206" s="223">
        <f>SUM(T207:T216)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4" t="s">
        <v>78</v>
      </c>
      <c r="AT206" s="225" t="s">
        <v>72</v>
      </c>
      <c r="AU206" s="225" t="s">
        <v>78</v>
      </c>
      <c r="AY206" s="224" t="s">
        <v>136</v>
      </c>
      <c r="BK206" s="226">
        <f>SUM(BK207:BK216)</f>
        <v>0</v>
      </c>
    </row>
    <row r="207" s="2" customFormat="1" ht="33" customHeight="1">
      <c r="A207" s="37"/>
      <c r="B207" s="38"/>
      <c r="C207" s="229" t="s">
        <v>332</v>
      </c>
      <c r="D207" s="229" t="s">
        <v>139</v>
      </c>
      <c r="E207" s="230" t="s">
        <v>333</v>
      </c>
      <c r="F207" s="231" t="s">
        <v>334</v>
      </c>
      <c r="G207" s="232" t="s">
        <v>335</v>
      </c>
      <c r="H207" s="233">
        <v>135.857</v>
      </c>
      <c r="I207" s="234"/>
      <c r="J207" s="235">
        <f>ROUND(I207*H207,2)</f>
        <v>0</v>
      </c>
      <c r="K207" s="236"/>
      <c r="L207" s="43"/>
      <c r="M207" s="237" t="s">
        <v>1</v>
      </c>
      <c r="N207" s="238" t="s">
        <v>38</v>
      </c>
      <c r="O207" s="90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1" t="s">
        <v>143</v>
      </c>
      <c r="AT207" s="241" t="s">
        <v>139</v>
      </c>
      <c r="AU207" s="241" t="s">
        <v>82</v>
      </c>
      <c r="AY207" s="16" t="s">
        <v>136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78</v>
      </c>
      <c r="BK207" s="242">
        <f>ROUND(I207*H207,2)</f>
        <v>0</v>
      </c>
      <c r="BL207" s="16" t="s">
        <v>143</v>
      </c>
      <c r="BM207" s="241" t="s">
        <v>336</v>
      </c>
    </row>
    <row r="208" s="2" customFormat="1" ht="44.25" customHeight="1">
      <c r="A208" s="37"/>
      <c r="B208" s="38"/>
      <c r="C208" s="229" t="s">
        <v>337</v>
      </c>
      <c r="D208" s="229" t="s">
        <v>139</v>
      </c>
      <c r="E208" s="230" t="s">
        <v>338</v>
      </c>
      <c r="F208" s="231" t="s">
        <v>339</v>
      </c>
      <c r="G208" s="232" t="s">
        <v>335</v>
      </c>
      <c r="H208" s="233">
        <v>3939.8530000000001</v>
      </c>
      <c r="I208" s="234"/>
      <c r="J208" s="235">
        <f>ROUND(I208*H208,2)</f>
        <v>0</v>
      </c>
      <c r="K208" s="236"/>
      <c r="L208" s="43"/>
      <c r="M208" s="237" t="s">
        <v>1</v>
      </c>
      <c r="N208" s="238" t="s">
        <v>38</v>
      </c>
      <c r="O208" s="90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1" t="s">
        <v>143</v>
      </c>
      <c r="AT208" s="241" t="s">
        <v>139</v>
      </c>
      <c r="AU208" s="241" t="s">
        <v>82</v>
      </c>
      <c r="AY208" s="16" t="s">
        <v>136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6" t="s">
        <v>78</v>
      </c>
      <c r="BK208" s="242">
        <f>ROUND(I208*H208,2)</f>
        <v>0</v>
      </c>
      <c r="BL208" s="16" t="s">
        <v>143</v>
      </c>
      <c r="BM208" s="241" t="s">
        <v>340</v>
      </c>
    </row>
    <row r="209" s="13" customFormat="1">
      <c r="A209" s="13"/>
      <c r="B209" s="243"/>
      <c r="C209" s="244"/>
      <c r="D209" s="245" t="s">
        <v>150</v>
      </c>
      <c r="E209" s="244"/>
      <c r="F209" s="247" t="s">
        <v>341</v>
      </c>
      <c r="G209" s="244"/>
      <c r="H209" s="248">
        <v>3939.8530000000001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150</v>
      </c>
      <c r="AU209" s="254" t="s">
        <v>82</v>
      </c>
      <c r="AV209" s="13" t="s">
        <v>82</v>
      </c>
      <c r="AW209" s="13" t="s">
        <v>4</v>
      </c>
      <c r="AX209" s="13" t="s">
        <v>78</v>
      </c>
      <c r="AY209" s="254" t="s">
        <v>136</v>
      </c>
    </row>
    <row r="210" s="2" customFormat="1" ht="33" customHeight="1">
      <c r="A210" s="37"/>
      <c r="B210" s="38"/>
      <c r="C210" s="229" t="s">
        <v>342</v>
      </c>
      <c r="D210" s="229" t="s">
        <v>139</v>
      </c>
      <c r="E210" s="230" t="s">
        <v>343</v>
      </c>
      <c r="F210" s="231" t="s">
        <v>344</v>
      </c>
      <c r="G210" s="232" t="s">
        <v>335</v>
      </c>
      <c r="H210" s="233">
        <v>46.991999999999997</v>
      </c>
      <c r="I210" s="234"/>
      <c r="J210" s="235">
        <f>ROUND(I210*H210,2)</f>
        <v>0</v>
      </c>
      <c r="K210" s="236"/>
      <c r="L210" s="43"/>
      <c r="M210" s="237" t="s">
        <v>1</v>
      </c>
      <c r="N210" s="238" t="s">
        <v>38</v>
      </c>
      <c r="O210" s="90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1" t="s">
        <v>143</v>
      </c>
      <c r="AT210" s="241" t="s">
        <v>139</v>
      </c>
      <c r="AU210" s="241" t="s">
        <v>82</v>
      </c>
      <c r="AY210" s="16" t="s">
        <v>136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6" t="s">
        <v>78</v>
      </c>
      <c r="BK210" s="242">
        <f>ROUND(I210*H210,2)</f>
        <v>0</v>
      </c>
      <c r="BL210" s="16" t="s">
        <v>143</v>
      </c>
      <c r="BM210" s="241" t="s">
        <v>345</v>
      </c>
    </row>
    <row r="211" s="13" customFormat="1">
      <c r="A211" s="13"/>
      <c r="B211" s="243"/>
      <c r="C211" s="244"/>
      <c r="D211" s="245" t="s">
        <v>150</v>
      </c>
      <c r="E211" s="246" t="s">
        <v>1</v>
      </c>
      <c r="F211" s="247" t="s">
        <v>346</v>
      </c>
      <c r="G211" s="244"/>
      <c r="H211" s="248">
        <v>46.991999999999997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150</v>
      </c>
      <c r="AU211" s="254" t="s">
        <v>82</v>
      </c>
      <c r="AV211" s="13" t="s">
        <v>82</v>
      </c>
      <c r="AW211" s="13" t="s">
        <v>30</v>
      </c>
      <c r="AX211" s="13" t="s">
        <v>78</v>
      </c>
      <c r="AY211" s="254" t="s">
        <v>136</v>
      </c>
    </row>
    <row r="212" s="2" customFormat="1" ht="33" customHeight="1">
      <c r="A212" s="37"/>
      <c r="B212" s="38"/>
      <c r="C212" s="229" t="s">
        <v>347</v>
      </c>
      <c r="D212" s="229" t="s">
        <v>139</v>
      </c>
      <c r="E212" s="230" t="s">
        <v>348</v>
      </c>
      <c r="F212" s="231" t="s">
        <v>349</v>
      </c>
      <c r="G212" s="232" t="s">
        <v>335</v>
      </c>
      <c r="H212" s="233">
        <v>168.46299999999999</v>
      </c>
      <c r="I212" s="234"/>
      <c r="J212" s="235">
        <f>ROUND(I212*H212,2)</f>
        <v>0</v>
      </c>
      <c r="K212" s="236"/>
      <c r="L212" s="43"/>
      <c r="M212" s="237" t="s">
        <v>1</v>
      </c>
      <c r="N212" s="238" t="s">
        <v>38</v>
      </c>
      <c r="O212" s="90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1" t="s">
        <v>143</v>
      </c>
      <c r="AT212" s="241" t="s">
        <v>139</v>
      </c>
      <c r="AU212" s="241" t="s">
        <v>82</v>
      </c>
      <c r="AY212" s="16" t="s">
        <v>136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6" t="s">
        <v>78</v>
      </c>
      <c r="BK212" s="242">
        <f>ROUND(I212*H212,2)</f>
        <v>0</v>
      </c>
      <c r="BL212" s="16" t="s">
        <v>143</v>
      </c>
      <c r="BM212" s="241" t="s">
        <v>350</v>
      </c>
    </row>
    <row r="213" s="13" customFormat="1">
      <c r="A213" s="13"/>
      <c r="B213" s="243"/>
      <c r="C213" s="244"/>
      <c r="D213" s="245" t="s">
        <v>150</v>
      </c>
      <c r="E213" s="246" t="s">
        <v>1</v>
      </c>
      <c r="F213" s="247" t="s">
        <v>351</v>
      </c>
      <c r="G213" s="244"/>
      <c r="H213" s="248">
        <v>80.998000000000005</v>
      </c>
      <c r="I213" s="249"/>
      <c r="J213" s="244"/>
      <c r="K213" s="244"/>
      <c r="L213" s="250"/>
      <c r="M213" s="251"/>
      <c r="N213" s="252"/>
      <c r="O213" s="252"/>
      <c r="P213" s="252"/>
      <c r="Q213" s="252"/>
      <c r="R213" s="252"/>
      <c r="S213" s="252"/>
      <c r="T213" s="25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4" t="s">
        <v>150</v>
      </c>
      <c r="AU213" s="254" t="s">
        <v>82</v>
      </c>
      <c r="AV213" s="13" t="s">
        <v>82</v>
      </c>
      <c r="AW213" s="13" t="s">
        <v>30</v>
      </c>
      <c r="AX213" s="13" t="s">
        <v>73</v>
      </c>
      <c r="AY213" s="254" t="s">
        <v>136</v>
      </c>
    </row>
    <row r="214" s="13" customFormat="1">
      <c r="A214" s="13"/>
      <c r="B214" s="243"/>
      <c r="C214" s="244"/>
      <c r="D214" s="245" t="s">
        <v>150</v>
      </c>
      <c r="E214" s="246" t="s">
        <v>1</v>
      </c>
      <c r="F214" s="247" t="s">
        <v>352</v>
      </c>
      <c r="G214" s="244"/>
      <c r="H214" s="248">
        <v>87.465000000000003</v>
      </c>
      <c r="I214" s="249"/>
      <c r="J214" s="244"/>
      <c r="K214" s="244"/>
      <c r="L214" s="250"/>
      <c r="M214" s="251"/>
      <c r="N214" s="252"/>
      <c r="O214" s="252"/>
      <c r="P214" s="252"/>
      <c r="Q214" s="252"/>
      <c r="R214" s="252"/>
      <c r="S214" s="252"/>
      <c r="T214" s="25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4" t="s">
        <v>150</v>
      </c>
      <c r="AU214" s="254" t="s">
        <v>82</v>
      </c>
      <c r="AV214" s="13" t="s">
        <v>82</v>
      </c>
      <c r="AW214" s="13" t="s">
        <v>30</v>
      </c>
      <c r="AX214" s="13" t="s">
        <v>73</v>
      </c>
      <c r="AY214" s="254" t="s">
        <v>136</v>
      </c>
    </row>
    <row r="215" s="14" customFormat="1">
      <c r="A215" s="14"/>
      <c r="B215" s="255"/>
      <c r="C215" s="256"/>
      <c r="D215" s="245" t="s">
        <v>150</v>
      </c>
      <c r="E215" s="257" t="s">
        <v>1</v>
      </c>
      <c r="F215" s="258" t="s">
        <v>170</v>
      </c>
      <c r="G215" s="256"/>
      <c r="H215" s="259">
        <v>168.46300000000002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5" t="s">
        <v>150</v>
      </c>
      <c r="AU215" s="265" t="s">
        <v>82</v>
      </c>
      <c r="AV215" s="14" t="s">
        <v>143</v>
      </c>
      <c r="AW215" s="14" t="s">
        <v>30</v>
      </c>
      <c r="AX215" s="14" t="s">
        <v>78</v>
      </c>
      <c r="AY215" s="265" t="s">
        <v>136</v>
      </c>
    </row>
    <row r="216" s="2" customFormat="1" ht="33" customHeight="1">
      <c r="A216" s="37"/>
      <c r="B216" s="38"/>
      <c r="C216" s="229" t="s">
        <v>353</v>
      </c>
      <c r="D216" s="229" t="s">
        <v>139</v>
      </c>
      <c r="E216" s="230" t="s">
        <v>354</v>
      </c>
      <c r="F216" s="231" t="s">
        <v>355</v>
      </c>
      <c r="G216" s="232" t="s">
        <v>335</v>
      </c>
      <c r="H216" s="233">
        <v>7.8680000000000003</v>
      </c>
      <c r="I216" s="234"/>
      <c r="J216" s="235">
        <f>ROUND(I216*H216,2)</f>
        <v>0</v>
      </c>
      <c r="K216" s="236"/>
      <c r="L216" s="43"/>
      <c r="M216" s="237" t="s">
        <v>1</v>
      </c>
      <c r="N216" s="238" t="s">
        <v>38</v>
      </c>
      <c r="O216" s="90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1" t="s">
        <v>143</v>
      </c>
      <c r="AT216" s="241" t="s">
        <v>139</v>
      </c>
      <c r="AU216" s="241" t="s">
        <v>82</v>
      </c>
      <c r="AY216" s="16" t="s">
        <v>136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6" t="s">
        <v>78</v>
      </c>
      <c r="BK216" s="242">
        <f>ROUND(I216*H216,2)</f>
        <v>0</v>
      </c>
      <c r="BL216" s="16" t="s">
        <v>143</v>
      </c>
      <c r="BM216" s="241" t="s">
        <v>356</v>
      </c>
    </row>
    <row r="217" s="12" customFormat="1" ht="22.8" customHeight="1">
      <c r="A217" s="12"/>
      <c r="B217" s="213"/>
      <c r="C217" s="214"/>
      <c r="D217" s="215" t="s">
        <v>72</v>
      </c>
      <c r="E217" s="227" t="s">
        <v>357</v>
      </c>
      <c r="F217" s="227" t="s">
        <v>358</v>
      </c>
      <c r="G217" s="214"/>
      <c r="H217" s="214"/>
      <c r="I217" s="217"/>
      <c r="J217" s="228">
        <f>BK217</f>
        <v>0</v>
      </c>
      <c r="K217" s="214"/>
      <c r="L217" s="219"/>
      <c r="M217" s="220"/>
      <c r="N217" s="221"/>
      <c r="O217" s="221"/>
      <c r="P217" s="222">
        <f>P218</f>
        <v>0</v>
      </c>
      <c r="Q217" s="221"/>
      <c r="R217" s="222">
        <f>R218</f>
        <v>0</v>
      </c>
      <c r="S217" s="221"/>
      <c r="T217" s="223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4" t="s">
        <v>78</v>
      </c>
      <c r="AT217" s="225" t="s">
        <v>72</v>
      </c>
      <c r="AU217" s="225" t="s">
        <v>78</v>
      </c>
      <c r="AY217" s="224" t="s">
        <v>136</v>
      </c>
      <c r="BK217" s="226">
        <f>BK218</f>
        <v>0</v>
      </c>
    </row>
    <row r="218" s="2" customFormat="1" ht="33" customHeight="1">
      <c r="A218" s="37"/>
      <c r="B218" s="38"/>
      <c r="C218" s="229" t="s">
        <v>294</v>
      </c>
      <c r="D218" s="229" t="s">
        <v>139</v>
      </c>
      <c r="E218" s="230" t="s">
        <v>359</v>
      </c>
      <c r="F218" s="231" t="s">
        <v>360</v>
      </c>
      <c r="G218" s="232" t="s">
        <v>335</v>
      </c>
      <c r="H218" s="233">
        <v>318.67000000000002</v>
      </c>
      <c r="I218" s="234"/>
      <c r="J218" s="235">
        <f>ROUND(I218*H218,2)</f>
        <v>0</v>
      </c>
      <c r="K218" s="236"/>
      <c r="L218" s="43"/>
      <c r="M218" s="237" t="s">
        <v>1</v>
      </c>
      <c r="N218" s="238" t="s">
        <v>38</v>
      </c>
      <c r="O218" s="90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1" t="s">
        <v>143</v>
      </c>
      <c r="AT218" s="241" t="s">
        <v>139</v>
      </c>
      <c r="AU218" s="241" t="s">
        <v>82</v>
      </c>
      <c r="AY218" s="16" t="s">
        <v>136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6" t="s">
        <v>78</v>
      </c>
      <c r="BK218" s="242">
        <f>ROUND(I218*H218,2)</f>
        <v>0</v>
      </c>
      <c r="BL218" s="16" t="s">
        <v>143</v>
      </c>
      <c r="BM218" s="241" t="s">
        <v>361</v>
      </c>
    </row>
    <row r="219" s="12" customFormat="1" ht="25.92" customHeight="1">
      <c r="A219" s="12"/>
      <c r="B219" s="213"/>
      <c r="C219" s="214"/>
      <c r="D219" s="215" t="s">
        <v>72</v>
      </c>
      <c r="E219" s="216" t="s">
        <v>362</v>
      </c>
      <c r="F219" s="216" t="s">
        <v>363</v>
      </c>
      <c r="G219" s="214"/>
      <c r="H219" s="214"/>
      <c r="I219" s="217"/>
      <c r="J219" s="218">
        <f>BK219</f>
        <v>0</v>
      </c>
      <c r="K219" s="214"/>
      <c r="L219" s="219"/>
      <c r="M219" s="220"/>
      <c r="N219" s="221"/>
      <c r="O219" s="221"/>
      <c r="P219" s="222">
        <f>P220</f>
        <v>0</v>
      </c>
      <c r="Q219" s="221"/>
      <c r="R219" s="222">
        <f>R220</f>
        <v>0</v>
      </c>
      <c r="S219" s="221"/>
      <c r="T219" s="223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4" t="s">
        <v>82</v>
      </c>
      <c r="AT219" s="225" t="s">
        <v>72</v>
      </c>
      <c r="AU219" s="225" t="s">
        <v>73</v>
      </c>
      <c r="AY219" s="224" t="s">
        <v>136</v>
      </c>
      <c r="BK219" s="226">
        <f>BK220</f>
        <v>0</v>
      </c>
    </row>
    <row r="220" s="12" customFormat="1" ht="22.8" customHeight="1">
      <c r="A220" s="12"/>
      <c r="B220" s="213"/>
      <c r="C220" s="214"/>
      <c r="D220" s="215" t="s">
        <v>72</v>
      </c>
      <c r="E220" s="227" t="s">
        <v>364</v>
      </c>
      <c r="F220" s="227" t="s">
        <v>365</v>
      </c>
      <c r="G220" s="214"/>
      <c r="H220" s="214"/>
      <c r="I220" s="217"/>
      <c r="J220" s="228">
        <f>BK220</f>
        <v>0</v>
      </c>
      <c r="K220" s="214"/>
      <c r="L220" s="219"/>
      <c r="M220" s="220"/>
      <c r="N220" s="221"/>
      <c r="O220" s="221"/>
      <c r="P220" s="222">
        <f>SUM(P221:P222)</f>
        <v>0</v>
      </c>
      <c r="Q220" s="221"/>
      <c r="R220" s="222">
        <f>SUM(R221:R222)</f>
        <v>0</v>
      </c>
      <c r="S220" s="221"/>
      <c r="T220" s="223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4" t="s">
        <v>82</v>
      </c>
      <c r="AT220" s="225" t="s">
        <v>72</v>
      </c>
      <c r="AU220" s="225" t="s">
        <v>78</v>
      </c>
      <c r="AY220" s="224" t="s">
        <v>136</v>
      </c>
      <c r="BK220" s="226">
        <f>SUM(BK221:BK222)</f>
        <v>0</v>
      </c>
    </row>
    <row r="221" s="2" customFormat="1" ht="33" customHeight="1">
      <c r="A221" s="37"/>
      <c r="B221" s="38"/>
      <c r="C221" s="229" t="s">
        <v>366</v>
      </c>
      <c r="D221" s="229" t="s">
        <v>139</v>
      </c>
      <c r="E221" s="230" t="s">
        <v>367</v>
      </c>
      <c r="F221" s="231" t="s">
        <v>368</v>
      </c>
      <c r="G221" s="232" t="s">
        <v>174</v>
      </c>
      <c r="H221" s="233">
        <v>23</v>
      </c>
      <c r="I221" s="234"/>
      <c r="J221" s="235">
        <f>ROUND(I221*H221,2)</f>
        <v>0</v>
      </c>
      <c r="K221" s="236"/>
      <c r="L221" s="43"/>
      <c r="M221" s="237" t="s">
        <v>1</v>
      </c>
      <c r="N221" s="238" t="s">
        <v>38</v>
      </c>
      <c r="O221" s="90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1" t="s">
        <v>143</v>
      </c>
      <c r="AT221" s="241" t="s">
        <v>139</v>
      </c>
      <c r="AU221" s="241" t="s">
        <v>82</v>
      </c>
      <c r="AY221" s="16" t="s">
        <v>136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6" t="s">
        <v>78</v>
      </c>
      <c r="BK221" s="242">
        <f>ROUND(I221*H221,2)</f>
        <v>0</v>
      </c>
      <c r="BL221" s="16" t="s">
        <v>143</v>
      </c>
      <c r="BM221" s="241" t="s">
        <v>369</v>
      </c>
    </row>
    <row r="222" s="13" customFormat="1">
      <c r="A222" s="13"/>
      <c r="B222" s="243"/>
      <c r="C222" s="244"/>
      <c r="D222" s="245" t="s">
        <v>150</v>
      </c>
      <c r="E222" s="246" t="s">
        <v>1</v>
      </c>
      <c r="F222" s="247" t="s">
        <v>370</v>
      </c>
      <c r="G222" s="244"/>
      <c r="H222" s="248">
        <v>23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150</v>
      </c>
      <c r="AU222" s="254" t="s">
        <v>82</v>
      </c>
      <c r="AV222" s="13" t="s">
        <v>82</v>
      </c>
      <c r="AW222" s="13" t="s">
        <v>30</v>
      </c>
      <c r="AX222" s="13" t="s">
        <v>78</v>
      </c>
      <c r="AY222" s="254" t="s">
        <v>136</v>
      </c>
    </row>
    <row r="223" s="12" customFormat="1" ht="25.92" customHeight="1">
      <c r="A223" s="12"/>
      <c r="B223" s="213"/>
      <c r="C223" s="214"/>
      <c r="D223" s="215" t="s">
        <v>72</v>
      </c>
      <c r="E223" s="216" t="s">
        <v>371</v>
      </c>
      <c r="F223" s="216" t="s">
        <v>372</v>
      </c>
      <c r="G223" s="214"/>
      <c r="H223" s="214"/>
      <c r="I223" s="217"/>
      <c r="J223" s="218">
        <f>BK223</f>
        <v>0</v>
      </c>
      <c r="K223" s="214"/>
      <c r="L223" s="219"/>
      <c r="M223" s="220"/>
      <c r="N223" s="221"/>
      <c r="O223" s="221"/>
      <c r="P223" s="222">
        <f>P224+P230+P233</f>
        <v>0</v>
      </c>
      <c r="Q223" s="221"/>
      <c r="R223" s="222">
        <f>R224+R230+R233</f>
        <v>0</v>
      </c>
      <c r="S223" s="221"/>
      <c r="T223" s="223">
        <f>T224+T230+T233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4" t="s">
        <v>229</v>
      </c>
      <c r="AT223" s="225" t="s">
        <v>72</v>
      </c>
      <c r="AU223" s="225" t="s">
        <v>73</v>
      </c>
      <c r="AY223" s="224" t="s">
        <v>136</v>
      </c>
      <c r="BK223" s="226">
        <f>BK224+BK230+BK233</f>
        <v>0</v>
      </c>
    </row>
    <row r="224" s="12" customFormat="1" ht="22.8" customHeight="1">
      <c r="A224" s="12"/>
      <c r="B224" s="213"/>
      <c r="C224" s="214"/>
      <c r="D224" s="215" t="s">
        <v>72</v>
      </c>
      <c r="E224" s="227" t="s">
        <v>373</v>
      </c>
      <c r="F224" s="227" t="s">
        <v>374</v>
      </c>
      <c r="G224" s="214"/>
      <c r="H224" s="214"/>
      <c r="I224" s="217"/>
      <c r="J224" s="228">
        <f>BK224</f>
        <v>0</v>
      </c>
      <c r="K224" s="214"/>
      <c r="L224" s="219"/>
      <c r="M224" s="220"/>
      <c r="N224" s="221"/>
      <c r="O224" s="221"/>
      <c r="P224" s="222">
        <f>SUM(P225:P229)</f>
        <v>0</v>
      </c>
      <c r="Q224" s="221"/>
      <c r="R224" s="222">
        <f>SUM(R225:R229)</f>
        <v>0</v>
      </c>
      <c r="S224" s="221"/>
      <c r="T224" s="223">
        <f>SUM(T225:T229)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4" t="s">
        <v>229</v>
      </c>
      <c r="AT224" s="225" t="s">
        <v>72</v>
      </c>
      <c r="AU224" s="225" t="s">
        <v>78</v>
      </c>
      <c r="AY224" s="224" t="s">
        <v>136</v>
      </c>
      <c r="BK224" s="226">
        <f>SUM(BK225:BK229)</f>
        <v>0</v>
      </c>
    </row>
    <row r="225" s="2" customFormat="1" ht="21.75" customHeight="1">
      <c r="A225" s="37"/>
      <c r="B225" s="38"/>
      <c r="C225" s="229" t="s">
        <v>78</v>
      </c>
      <c r="D225" s="229" t="s">
        <v>139</v>
      </c>
      <c r="E225" s="230" t="s">
        <v>375</v>
      </c>
      <c r="F225" s="231" t="s">
        <v>376</v>
      </c>
      <c r="G225" s="232" t="s">
        <v>377</v>
      </c>
      <c r="H225" s="233">
        <v>1</v>
      </c>
      <c r="I225" s="234"/>
      <c r="J225" s="235">
        <f>ROUND(I225*H225,2)</f>
        <v>0</v>
      </c>
      <c r="K225" s="236"/>
      <c r="L225" s="43"/>
      <c r="M225" s="237" t="s">
        <v>1</v>
      </c>
      <c r="N225" s="238" t="s">
        <v>38</v>
      </c>
      <c r="O225" s="90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1" t="s">
        <v>378</v>
      </c>
      <c r="AT225" s="241" t="s">
        <v>139</v>
      </c>
      <c r="AU225" s="241" t="s">
        <v>82</v>
      </c>
      <c r="AY225" s="16" t="s">
        <v>136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6" t="s">
        <v>78</v>
      </c>
      <c r="BK225" s="242">
        <f>ROUND(I225*H225,2)</f>
        <v>0</v>
      </c>
      <c r="BL225" s="16" t="s">
        <v>378</v>
      </c>
      <c r="BM225" s="241" t="s">
        <v>379</v>
      </c>
    </row>
    <row r="226" s="2" customFormat="1" ht="16.5" customHeight="1">
      <c r="A226" s="37"/>
      <c r="B226" s="38"/>
      <c r="C226" s="229" t="s">
        <v>82</v>
      </c>
      <c r="D226" s="229" t="s">
        <v>139</v>
      </c>
      <c r="E226" s="230" t="s">
        <v>380</v>
      </c>
      <c r="F226" s="231" t="s">
        <v>381</v>
      </c>
      <c r="G226" s="232" t="s">
        <v>377</v>
      </c>
      <c r="H226" s="233">
        <v>1</v>
      </c>
      <c r="I226" s="234"/>
      <c r="J226" s="235">
        <f>ROUND(I226*H226,2)</f>
        <v>0</v>
      </c>
      <c r="K226" s="236"/>
      <c r="L226" s="43"/>
      <c r="M226" s="237" t="s">
        <v>1</v>
      </c>
      <c r="N226" s="238" t="s">
        <v>38</v>
      </c>
      <c r="O226" s="90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1" t="s">
        <v>378</v>
      </c>
      <c r="AT226" s="241" t="s">
        <v>139</v>
      </c>
      <c r="AU226" s="241" t="s">
        <v>82</v>
      </c>
      <c r="AY226" s="16" t="s">
        <v>136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6" t="s">
        <v>78</v>
      </c>
      <c r="BK226" s="242">
        <f>ROUND(I226*H226,2)</f>
        <v>0</v>
      </c>
      <c r="BL226" s="16" t="s">
        <v>378</v>
      </c>
      <c r="BM226" s="241" t="s">
        <v>382</v>
      </c>
    </row>
    <row r="227" s="2" customFormat="1" ht="21.75" customHeight="1">
      <c r="A227" s="37"/>
      <c r="B227" s="38"/>
      <c r="C227" s="229" t="s">
        <v>383</v>
      </c>
      <c r="D227" s="229" t="s">
        <v>139</v>
      </c>
      <c r="E227" s="230" t="s">
        <v>384</v>
      </c>
      <c r="F227" s="231" t="s">
        <v>385</v>
      </c>
      <c r="G227" s="232" t="s">
        <v>377</v>
      </c>
      <c r="H227" s="233">
        <v>1</v>
      </c>
      <c r="I227" s="234"/>
      <c r="J227" s="235">
        <f>ROUND(I227*H227,2)</f>
        <v>0</v>
      </c>
      <c r="K227" s="236"/>
      <c r="L227" s="43"/>
      <c r="M227" s="237" t="s">
        <v>1</v>
      </c>
      <c r="N227" s="238" t="s">
        <v>38</v>
      </c>
      <c r="O227" s="90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1" t="s">
        <v>378</v>
      </c>
      <c r="AT227" s="241" t="s">
        <v>139</v>
      </c>
      <c r="AU227" s="241" t="s">
        <v>82</v>
      </c>
      <c r="AY227" s="16" t="s">
        <v>136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6" t="s">
        <v>78</v>
      </c>
      <c r="BK227" s="242">
        <f>ROUND(I227*H227,2)</f>
        <v>0</v>
      </c>
      <c r="BL227" s="16" t="s">
        <v>378</v>
      </c>
      <c r="BM227" s="241" t="s">
        <v>386</v>
      </c>
    </row>
    <row r="228" s="2" customFormat="1" ht="16.5" customHeight="1">
      <c r="A228" s="37"/>
      <c r="B228" s="38"/>
      <c r="C228" s="229" t="s">
        <v>143</v>
      </c>
      <c r="D228" s="229" t="s">
        <v>139</v>
      </c>
      <c r="E228" s="230" t="s">
        <v>387</v>
      </c>
      <c r="F228" s="231" t="s">
        <v>388</v>
      </c>
      <c r="G228" s="232" t="s">
        <v>377</v>
      </c>
      <c r="H228" s="233">
        <v>1</v>
      </c>
      <c r="I228" s="234"/>
      <c r="J228" s="235">
        <f>ROUND(I228*H228,2)</f>
        <v>0</v>
      </c>
      <c r="K228" s="236"/>
      <c r="L228" s="43"/>
      <c r="M228" s="237" t="s">
        <v>1</v>
      </c>
      <c r="N228" s="238" t="s">
        <v>38</v>
      </c>
      <c r="O228" s="90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1" t="s">
        <v>378</v>
      </c>
      <c r="AT228" s="241" t="s">
        <v>139</v>
      </c>
      <c r="AU228" s="241" t="s">
        <v>82</v>
      </c>
      <c r="AY228" s="16" t="s">
        <v>136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6" t="s">
        <v>78</v>
      </c>
      <c r="BK228" s="242">
        <f>ROUND(I228*H228,2)</f>
        <v>0</v>
      </c>
      <c r="BL228" s="16" t="s">
        <v>378</v>
      </c>
      <c r="BM228" s="241" t="s">
        <v>389</v>
      </c>
    </row>
    <row r="229" s="2" customFormat="1" ht="16.5" customHeight="1">
      <c r="A229" s="37"/>
      <c r="B229" s="38"/>
      <c r="C229" s="229" t="s">
        <v>229</v>
      </c>
      <c r="D229" s="229" t="s">
        <v>139</v>
      </c>
      <c r="E229" s="230" t="s">
        <v>390</v>
      </c>
      <c r="F229" s="231" t="s">
        <v>391</v>
      </c>
      <c r="G229" s="232" t="s">
        <v>377</v>
      </c>
      <c r="H229" s="233">
        <v>1</v>
      </c>
      <c r="I229" s="234"/>
      <c r="J229" s="235">
        <f>ROUND(I229*H229,2)</f>
        <v>0</v>
      </c>
      <c r="K229" s="236"/>
      <c r="L229" s="43"/>
      <c r="M229" s="237" t="s">
        <v>1</v>
      </c>
      <c r="N229" s="238" t="s">
        <v>38</v>
      </c>
      <c r="O229" s="90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1" t="s">
        <v>378</v>
      </c>
      <c r="AT229" s="241" t="s">
        <v>139</v>
      </c>
      <c r="AU229" s="241" t="s">
        <v>82</v>
      </c>
      <c r="AY229" s="16" t="s">
        <v>136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6" t="s">
        <v>78</v>
      </c>
      <c r="BK229" s="242">
        <f>ROUND(I229*H229,2)</f>
        <v>0</v>
      </c>
      <c r="BL229" s="16" t="s">
        <v>378</v>
      </c>
      <c r="BM229" s="241" t="s">
        <v>392</v>
      </c>
    </row>
    <row r="230" s="12" customFormat="1" ht="22.8" customHeight="1">
      <c r="A230" s="12"/>
      <c r="B230" s="213"/>
      <c r="C230" s="214"/>
      <c r="D230" s="215" t="s">
        <v>72</v>
      </c>
      <c r="E230" s="227" t="s">
        <v>393</v>
      </c>
      <c r="F230" s="227" t="s">
        <v>394</v>
      </c>
      <c r="G230" s="214"/>
      <c r="H230" s="214"/>
      <c r="I230" s="217"/>
      <c r="J230" s="228">
        <f>BK230</f>
        <v>0</v>
      </c>
      <c r="K230" s="214"/>
      <c r="L230" s="219"/>
      <c r="M230" s="220"/>
      <c r="N230" s="221"/>
      <c r="O230" s="221"/>
      <c r="P230" s="222">
        <f>SUM(P231:P232)</f>
        <v>0</v>
      </c>
      <c r="Q230" s="221"/>
      <c r="R230" s="222">
        <f>SUM(R231:R232)</f>
        <v>0</v>
      </c>
      <c r="S230" s="221"/>
      <c r="T230" s="223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4" t="s">
        <v>229</v>
      </c>
      <c r="AT230" s="225" t="s">
        <v>72</v>
      </c>
      <c r="AU230" s="225" t="s">
        <v>78</v>
      </c>
      <c r="AY230" s="224" t="s">
        <v>136</v>
      </c>
      <c r="BK230" s="226">
        <f>SUM(BK231:BK232)</f>
        <v>0</v>
      </c>
    </row>
    <row r="231" s="2" customFormat="1" ht="16.5" customHeight="1">
      <c r="A231" s="37"/>
      <c r="B231" s="38"/>
      <c r="C231" s="229" t="s">
        <v>395</v>
      </c>
      <c r="D231" s="229" t="s">
        <v>139</v>
      </c>
      <c r="E231" s="230" t="s">
        <v>396</v>
      </c>
      <c r="F231" s="231" t="s">
        <v>394</v>
      </c>
      <c r="G231" s="232" t="s">
        <v>377</v>
      </c>
      <c r="H231" s="233">
        <v>1</v>
      </c>
      <c r="I231" s="234"/>
      <c r="J231" s="235">
        <f>ROUND(I231*H231,2)</f>
        <v>0</v>
      </c>
      <c r="K231" s="236"/>
      <c r="L231" s="43"/>
      <c r="M231" s="237" t="s">
        <v>1</v>
      </c>
      <c r="N231" s="238" t="s">
        <v>38</v>
      </c>
      <c r="O231" s="90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1" t="s">
        <v>378</v>
      </c>
      <c r="AT231" s="241" t="s">
        <v>139</v>
      </c>
      <c r="AU231" s="241" t="s">
        <v>82</v>
      </c>
      <c r="AY231" s="16" t="s">
        <v>136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6" t="s">
        <v>78</v>
      </c>
      <c r="BK231" s="242">
        <f>ROUND(I231*H231,2)</f>
        <v>0</v>
      </c>
      <c r="BL231" s="16" t="s">
        <v>378</v>
      </c>
      <c r="BM231" s="241" t="s">
        <v>397</v>
      </c>
    </row>
    <row r="232" s="2" customFormat="1" ht="16.5" customHeight="1">
      <c r="A232" s="37"/>
      <c r="B232" s="38"/>
      <c r="C232" s="229" t="s">
        <v>398</v>
      </c>
      <c r="D232" s="229" t="s">
        <v>139</v>
      </c>
      <c r="E232" s="230" t="s">
        <v>399</v>
      </c>
      <c r="F232" s="231" t="s">
        <v>400</v>
      </c>
      <c r="G232" s="232" t="s">
        <v>377</v>
      </c>
      <c r="H232" s="233">
        <v>1</v>
      </c>
      <c r="I232" s="234"/>
      <c r="J232" s="235">
        <f>ROUND(I232*H232,2)</f>
        <v>0</v>
      </c>
      <c r="K232" s="236"/>
      <c r="L232" s="43"/>
      <c r="M232" s="237" t="s">
        <v>1</v>
      </c>
      <c r="N232" s="238" t="s">
        <v>38</v>
      </c>
      <c r="O232" s="90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1" t="s">
        <v>378</v>
      </c>
      <c r="AT232" s="241" t="s">
        <v>139</v>
      </c>
      <c r="AU232" s="241" t="s">
        <v>82</v>
      </c>
      <c r="AY232" s="16" t="s">
        <v>136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6" t="s">
        <v>78</v>
      </c>
      <c r="BK232" s="242">
        <f>ROUND(I232*H232,2)</f>
        <v>0</v>
      </c>
      <c r="BL232" s="16" t="s">
        <v>378</v>
      </c>
      <c r="BM232" s="241" t="s">
        <v>401</v>
      </c>
    </row>
    <row r="233" s="12" customFormat="1" ht="22.8" customHeight="1">
      <c r="A233" s="12"/>
      <c r="B233" s="213"/>
      <c r="C233" s="214"/>
      <c r="D233" s="215" t="s">
        <v>72</v>
      </c>
      <c r="E233" s="227" t="s">
        <v>402</v>
      </c>
      <c r="F233" s="227" t="s">
        <v>403</v>
      </c>
      <c r="G233" s="214"/>
      <c r="H233" s="214"/>
      <c r="I233" s="217"/>
      <c r="J233" s="228">
        <f>BK233</f>
        <v>0</v>
      </c>
      <c r="K233" s="214"/>
      <c r="L233" s="219"/>
      <c r="M233" s="220"/>
      <c r="N233" s="221"/>
      <c r="O233" s="221"/>
      <c r="P233" s="222">
        <f>P234</f>
        <v>0</v>
      </c>
      <c r="Q233" s="221"/>
      <c r="R233" s="222">
        <f>R234</f>
        <v>0</v>
      </c>
      <c r="S233" s="221"/>
      <c r="T233" s="223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4" t="s">
        <v>229</v>
      </c>
      <c r="AT233" s="225" t="s">
        <v>72</v>
      </c>
      <c r="AU233" s="225" t="s">
        <v>78</v>
      </c>
      <c r="AY233" s="224" t="s">
        <v>136</v>
      </c>
      <c r="BK233" s="226">
        <f>BK234</f>
        <v>0</v>
      </c>
    </row>
    <row r="234" s="2" customFormat="1" ht="16.5" customHeight="1">
      <c r="A234" s="37"/>
      <c r="B234" s="38"/>
      <c r="C234" s="229" t="s">
        <v>220</v>
      </c>
      <c r="D234" s="229" t="s">
        <v>139</v>
      </c>
      <c r="E234" s="230" t="s">
        <v>404</v>
      </c>
      <c r="F234" s="231" t="s">
        <v>405</v>
      </c>
      <c r="G234" s="232" t="s">
        <v>377</v>
      </c>
      <c r="H234" s="233">
        <v>3</v>
      </c>
      <c r="I234" s="234"/>
      <c r="J234" s="235">
        <f>ROUND(I234*H234,2)</f>
        <v>0</v>
      </c>
      <c r="K234" s="236"/>
      <c r="L234" s="43"/>
      <c r="M234" s="277" t="s">
        <v>1</v>
      </c>
      <c r="N234" s="278" t="s">
        <v>38</v>
      </c>
      <c r="O234" s="279"/>
      <c r="P234" s="280">
        <f>O234*H234</f>
        <v>0</v>
      </c>
      <c r="Q234" s="280">
        <v>0</v>
      </c>
      <c r="R234" s="280">
        <f>Q234*H234</f>
        <v>0</v>
      </c>
      <c r="S234" s="280">
        <v>0</v>
      </c>
      <c r="T234" s="28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1" t="s">
        <v>378</v>
      </c>
      <c r="AT234" s="241" t="s">
        <v>139</v>
      </c>
      <c r="AU234" s="241" t="s">
        <v>82</v>
      </c>
      <c r="AY234" s="16" t="s">
        <v>136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6" t="s">
        <v>78</v>
      </c>
      <c r="BK234" s="242">
        <f>ROUND(I234*H234,2)</f>
        <v>0</v>
      </c>
      <c r="BL234" s="16" t="s">
        <v>378</v>
      </c>
      <c r="BM234" s="241" t="s">
        <v>406</v>
      </c>
    </row>
    <row r="235" s="2" customFormat="1" ht="6.96" customHeight="1">
      <c r="A235" s="37"/>
      <c r="B235" s="65"/>
      <c r="C235" s="66"/>
      <c r="D235" s="66"/>
      <c r="E235" s="66"/>
      <c r="F235" s="66"/>
      <c r="G235" s="66"/>
      <c r="H235" s="66"/>
      <c r="I235" s="177"/>
      <c r="J235" s="66"/>
      <c r="K235" s="66"/>
      <c r="L235" s="43"/>
      <c r="M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</row>
  </sheetData>
  <sheetProtection sheet="1" autoFilter="0" formatColumns="0" formatRows="0" objects="1" scenarios="1" spinCount="100000" saltValue="yjltItL7MOxP6zFOQwusnvvOoNPcgvXS4LFL7YC90Tb62Ib+ix4XabTZtvmidaiNcGbswhYLewY1ht13eQ8FdA==" hashValue="xPWJjt/mbdqyldjWU/xzpycm4uecA3DrCiamffGU6LKbd2uhPJ3x/jQ+qOAKs3NZh0NHkfSnJhbbjw3eZNxTbw==" algorithmName="SHA-512" password="CC35"/>
  <autoFilter ref="C123:K234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19"/>
    </row>
    <row r="4" s="1" customFormat="1" ht="24.96" customHeight="1">
      <c r="B4" s="19"/>
      <c r="C4" s="135" t="s">
        <v>407</v>
      </c>
      <c r="H4" s="19"/>
    </row>
    <row r="5" s="1" customFormat="1" ht="12" customHeight="1">
      <c r="B5" s="19"/>
      <c r="C5" s="282" t="s">
        <v>13</v>
      </c>
      <c r="D5" s="145" t="s">
        <v>14</v>
      </c>
      <c r="E5" s="1"/>
      <c r="F5" s="1"/>
      <c r="H5" s="19"/>
    </row>
    <row r="6" s="1" customFormat="1" ht="36.96" customHeight="1">
      <c r="B6" s="19"/>
      <c r="C6" s="283" t="s">
        <v>16</v>
      </c>
      <c r="D6" s="284" t="s">
        <v>17</v>
      </c>
      <c r="E6" s="1"/>
      <c r="F6" s="1"/>
      <c r="H6" s="19"/>
    </row>
    <row r="7" s="1" customFormat="1" ht="16.5" customHeight="1">
      <c r="B7" s="19"/>
      <c r="C7" s="137" t="s">
        <v>22</v>
      </c>
      <c r="D7" s="142" t="str">
        <f>'Rekapitulace stavby'!AN8</f>
        <v>19. 3. 2020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200"/>
      <c r="B9" s="285"/>
      <c r="C9" s="286" t="s">
        <v>54</v>
      </c>
      <c r="D9" s="287" t="s">
        <v>55</v>
      </c>
      <c r="E9" s="287" t="s">
        <v>123</v>
      </c>
      <c r="F9" s="288" t="s">
        <v>408</v>
      </c>
      <c r="G9" s="200"/>
      <c r="H9" s="285"/>
    </row>
    <row r="10" s="2" customFormat="1" ht="26.4" customHeight="1">
      <c r="A10" s="37"/>
      <c r="B10" s="43"/>
      <c r="C10" s="289" t="s">
        <v>14</v>
      </c>
      <c r="D10" s="289" t="s">
        <v>17</v>
      </c>
      <c r="E10" s="37"/>
      <c r="F10" s="37"/>
      <c r="G10" s="37"/>
      <c r="H10" s="43"/>
    </row>
    <row r="11" s="2" customFormat="1" ht="16.8" customHeight="1">
      <c r="A11" s="37"/>
      <c r="B11" s="43"/>
      <c r="C11" s="290" t="s">
        <v>87</v>
      </c>
      <c r="D11" s="291" t="s">
        <v>88</v>
      </c>
      <c r="E11" s="292" t="s">
        <v>1</v>
      </c>
      <c r="F11" s="293">
        <v>259.39999999999998</v>
      </c>
      <c r="G11" s="37"/>
      <c r="H11" s="43"/>
    </row>
    <row r="12" s="2" customFormat="1" ht="16.8" customHeight="1">
      <c r="A12" s="37"/>
      <c r="B12" s="43"/>
      <c r="C12" s="294" t="s">
        <v>87</v>
      </c>
      <c r="D12" s="294" t="s">
        <v>265</v>
      </c>
      <c r="E12" s="16" t="s">
        <v>1</v>
      </c>
      <c r="F12" s="295">
        <v>259.39999999999998</v>
      </c>
      <c r="G12" s="37"/>
      <c r="H12" s="43"/>
    </row>
    <row r="13" s="2" customFormat="1" ht="16.8" customHeight="1">
      <c r="A13" s="37"/>
      <c r="B13" s="43"/>
      <c r="C13" s="296" t="s">
        <v>409</v>
      </c>
      <c r="D13" s="37"/>
      <c r="E13" s="37"/>
      <c r="F13" s="37"/>
      <c r="G13" s="37"/>
      <c r="H13" s="43"/>
    </row>
    <row r="14" s="2" customFormat="1" ht="16.8" customHeight="1">
      <c r="A14" s="37"/>
      <c r="B14" s="43"/>
      <c r="C14" s="294" t="s">
        <v>262</v>
      </c>
      <c r="D14" s="294" t="s">
        <v>263</v>
      </c>
      <c r="E14" s="16" t="s">
        <v>148</v>
      </c>
      <c r="F14" s="295">
        <v>259.39999999999998</v>
      </c>
      <c r="G14" s="37"/>
      <c r="H14" s="43"/>
    </row>
    <row r="15" s="2" customFormat="1" ht="16.8" customHeight="1">
      <c r="A15" s="37"/>
      <c r="B15" s="43"/>
      <c r="C15" s="294" t="s">
        <v>224</v>
      </c>
      <c r="D15" s="294" t="s">
        <v>410</v>
      </c>
      <c r="E15" s="16" t="s">
        <v>148</v>
      </c>
      <c r="F15" s="295">
        <v>364.68000000000001</v>
      </c>
      <c r="G15" s="37"/>
      <c r="H15" s="43"/>
    </row>
    <row r="16" s="2" customFormat="1" ht="16.8" customHeight="1">
      <c r="A16" s="37"/>
      <c r="B16" s="43"/>
      <c r="C16" s="294" t="s">
        <v>241</v>
      </c>
      <c r="D16" s="294" t="s">
        <v>411</v>
      </c>
      <c r="E16" s="16" t="s">
        <v>148</v>
      </c>
      <c r="F16" s="295">
        <v>267.80000000000001</v>
      </c>
      <c r="G16" s="37"/>
      <c r="H16" s="43"/>
    </row>
    <row r="17" s="2" customFormat="1" ht="16.8" customHeight="1">
      <c r="A17" s="37"/>
      <c r="B17" s="43"/>
      <c r="C17" s="290" t="s">
        <v>90</v>
      </c>
      <c r="D17" s="291" t="s">
        <v>91</v>
      </c>
      <c r="E17" s="292" t="s">
        <v>1</v>
      </c>
      <c r="F17" s="293">
        <v>8.4000000000000004</v>
      </c>
      <c r="G17" s="37"/>
      <c r="H17" s="43"/>
    </row>
    <row r="18" s="2" customFormat="1" ht="16.8" customHeight="1">
      <c r="A18" s="37"/>
      <c r="B18" s="43"/>
      <c r="C18" s="294" t="s">
        <v>90</v>
      </c>
      <c r="D18" s="294" t="s">
        <v>271</v>
      </c>
      <c r="E18" s="16" t="s">
        <v>1</v>
      </c>
      <c r="F18" s="295">
        <v>8.4000000000000004</v>
      </c>
      <c r="G18" s="37"/>
      <c r="H18" s="43"/>
    </row>
    <row r="19" s="2" customFormat="1" ht="16.8" customHeight="1">
      <c r="A19" s="37"/>
      <c r="B19" s="43"/>
      <c r="C19" s="296" t="s">
        <v>409</v>
      </c>
      <c r="D19" s="37"/>
      <c r="E19" s="37"/>
      <c r="F19" s="37"/>
      <c r="G19" s="37"/>
      <c r="H19" s="43"/>
    </row>
    <row r="20" s="2" customFormat="1" ht="16.8" customHeight="1">
      <c r="A20" s="37"/>
      <c r="B20" s="43"/>
      <c r="C20" s="294" t="s">
        <v>268</v>
      </c>
      <c r="D20" s="294" t="s">
        <v>269</v>
      </c>
      <c r="E20" s="16" t="s">
        <v>148</v>
      </c>
      <c r="F20" s="295">
        <v>8.4000000000000004</v>
      </c>
      <c r="G20" s="37"/>
      <c r="H20" s="43"/>
    </row>
    <row r="21" s="2" customFormat="1" ht="16.8" customHeight="1">
      <c r="A21" s="37"/>
      <c r="B21" s="43"/>
      <c r="C21" s="294" t="s">
        <v>224</v>
      </c>
      <c r="D21" s="294" t="s">
        <v>410</v>
      </c>
      <c r="E21" s="16" t="s">
        <v>148</v>
      </c>
      <c r="F21" s="295">
        <v>364.68000000000001</v>
      </c>
      <c r="G21" s="37"/>
      <c r="H21" s="43"/>
    </row>
    <row r="22" s="2" customFormat="1" ht="16.8" customHeight="1">
      <c r="A22" s="37"/>
      <c r="B22" s="43"/>
      <c r="C22" s="294" t="s">
        <v>241</v>
      </c>
      <c r="D22" s="294" t="s">
        <v>411</v>
      </c>
      <c r="E22" s="16" t="s">
        <v>148</v>
      </c>
      <c r="F22" s="295">
        <v>267.80000000000001</v>
      </c>
      <c r="G22" s="37"/>
      <c r="H22" s="43"/>
    </row>
    <row r="23" s="2" customFormat="1" ht="16.8" customHeight="1">
      <c r="A23" s="37"/>
      <c r="B23" s="43"/>
      <c r="C23" s="290" t="s">
        <v>93</v>
      </c>
      <c r="D23" s="291" t="s">
        <v>94</v>
      </c>
      <c r="E23" s="292" t="s">
        <v>1</v>
      </c>
      <c r="F23" s="293">
        <v>28.5</v>
      </c>
      <c r="G23" s="37"/>
      <c r="H23" s="43"/>
    </row>
    <row r="24" s="2" customFormat="1" ht="16.8" customHeight="1">
      <c r="A24" s="37"/>
      <c r="B24" s="43"/>
      <c r="C24" s="294" t="s">
        <v>93</v>
      </c>
      <c r="D24" s="294" t="s">
        <v>281</v>
      </c>
      <c r="E24" s="16" t="s">
        <v>1</v>
      </c>
      <c r="F24" s="295">
        <v>28.5</v>
      </c>
      <c r="G24" s="37"/>
      <c r="H24" s="43"/>
    </row>
    <row r="25" s="2" customFormat="1" ht="16.8" customHeight="1">
      <c r="A25" s="37"/>
      <c r="B25" s="43"/>
      <c r="C25" s="296" t="s">
        <v>409</v>
      </c>
      <c r="D25" s="37"/>
      <c r="E25" s="37"/>
      <c r="F25" s="37"/>
      <c r="G25" s="37"/>
      <c r="H25" s="43"/>
    </row>
    <row r="26" s="2" customFormat="1" ht="16.8" customHeight="1">
      <c r="A26" s="37"/>
      <c r="B26" s="43"/>
      <c r="C26" s="294" t="s">
        <v>278</v>
      </c>
      <c r="D26" s="294" t="s">
        <v>279</v>
      </c>
      <c r="E26" s="16" t="s">
        <v>148</v>
      </c>
      <c r="F26" s="295">
        <v>28.5</v>
      </c>
      <c r="G26" s="37"/>
      <c r="H26" s="43"/>
    </row>
    <row r="27" s="2" customFormat="1" ht="16.8" customHeight="1">
      <c r="A27" s="37"/>
      <c r="B27" s="43"/>
      <c r="C27" s="294" t="s">
        <v>224</v>
      </c>
      <c r="D27" s="294" t="s">
        <v>410</v>
      </c>
      <c r="E27" s="16" t="s">
        <v>148</v>
      </c>
      <c r="F27" s="295">
        <v>364.68000000000001</v>
      </c>
      <c r="G27" s="37"/>
      <c r="H27" s="43"/>
    </row>
    <row r="28" s="2" customFormat="1" ht="16.8" customHeight="1">
      <c r="A28" s="37"/>
      <c r="B28" s="43"/>
      <c r="C28" s="294" t="s">
        <v>236</v>
      </c>
      <c r="D28" s="294" t="s">
        <v>412</v>
      </c>
      <c r="E28" s="16" t="s">
        <v>148</v>
      </c>
      <c r="F28" s="295">
        <v>36.100000000000001</v>
      </c>
      <c r="G28" s="37"/>
      <c r="H28" s="43"/>
    </row>
    <row r="29" s="2" customFormat="1" ht="16.8" customHeight="1">
      <c r="A29" s="37"/>
      <c r="B29" s="43"/>
      <c r="C29" s="294" t="s">
        <v>254</v>
      </c>
      <c r="D29" s="294" t="s">
        <v>413</v>
      </c>
      <c r="E29" s="16" t="s">
        <v>148</v>
      </c>
      <c r="F29" s="295">
        <v>36.100000000000001</v>
      </c>
      <c r="G29" s="37"/>
      <c r="H29" s="43"/>
    </row>
    <row r="30" s="2" customFormat="1" ht="16.8" customHeight="1">
      <c r="A30" s="37"/>
      <c r="B30" s="43"/>
      <c r="C30" s="290" t="s">
        <v>96</v>
      </c>
      <c r="D30" s="291" t="s">
        <v>97</v>
      </c>
      <c r="E30" s="292" t="s">
        <v>1</v>
      </c>
      <c r="F30" s="293">
        <v>7.5999999999999996</v>
      </c>
      <c r="G30" s="37"/>
      <c r="H30" s="43"/>
    </row>
    <row r="31" s="2" customFormat="1" ht="16.8" customHeight="1">
      <c r="A31" s="37"/>
      <c r="B31" s="43"/>
      <c r="C31" s="294" t="s">
        <v>96</v>
      </c>
      <c r="D31" s="294" t="s">
        <v>287</v>
      </c>
      <c r="E31" s="16" t="s">
        <v>1</v>
      </c>
      <c r="F31" s="295">
        <v>7.5999999999999996</v>
      </c>
      <c r="G31" s="37"/>
      <c r="H31" s="43"/>
    </row>
    <row r="32" s="2" customFormat="1" ht="16.8" customHeight="1">
      <c r="A32" s="37"/>
      <c r="B32" s="43"/>
      <c r="C32" s="296" t="s">
        <v>409</v>
      </c>
      <c r="D32" s="37"/>
      <c r="E32" s="37"/>
      <c r="F32" s="37"/>
      <c r="G32" s="37"/>
      <c r="H32" s="43"/>
    </row>
    <row r="33" s="2" customFormat="1" ht="16.8" customHeight="1">
      <c r="A33" s="37"/>
      <c r="B33" s="43"/>
      <c r="C33" s="294" t="s">
        <v>284</v>
      </c>
      <c r="D33" s="294" t="s">
        <v>285</v>
      </c>
      <c r="E33" s="16" t="s">
        <v>148</v>
      </c>
      <c r="F33" s="295">
        <v>7.5999999999999996</v>
      </c>
      <c r="G33" s="37"/>
      <c r="H33" s="43"/>
    </row>
    <row r="34" s="2" customFormat="1" ht="16.8" customHeight="1">
      <c r="A34" s="37"/>
      <c r="B34" s="43"/>
      <c r="C34" s="294" t="s">
        <v>224</v>
      </c>
      <c r="D34" s="294" t="s">
        <v>410</v>
      </c>
      <c r="E34" s="16" t="s">
        <v>148</v>
      </c>
      <c r="F34" s="295">
        <v>364.68000000000001</v>
      </c>
      <c r="G34" s="37"/>
      <c r="H34" s="43"/>
    </row>
    <row r="35" s="2" customFormat="1" ht="16.8" customHeight="1">
      <c r="A35" s="37"/>
      <c r="B35" s="43"/>
      <c r="C35" s="294" t="s">
        <v>236</v>
      </c>
      <c r="D35" s="294" t="s">
        <v>412</v>
      </c>
      <c r="E35" s="16" t="s">
        <v>148</v>
      </c>
      <c r="F35" s="295">
        <v>36.100000000000001</v>
      </c>
      <c r="G35" s="37"/>
      <c r="H35" s="43"/>
    </row>
    <row r="36" s="2" customFormat="1" ht="16.8" customHeight="1">
      <c r="A36" s="37"/>
      <c r="B36" s="43"/>
      <c r="C36" s="294" t="s">
        <v>254</v>
      </c>
      <c r="D36" s="294" t="s">
        <v>413</v>
      </c>
      <c r="E36" s="16" t="s">
        <v>148</v>
      </c>
      <c r="F36" s="295">
        <v>36.100000000000001</v>
      </c>
      <c r="G36" s="37"/>
      <c r="H36" s="43"/>
    </row>
    <row r="37" s="2" customFormat="1" ht="16.8" customHeight="1">
      <c r="A37" s="37"/>
      <c r="B37" s="43"/>
      <c r="C37" s="290" t="s">
        <v>83</v>
      </c>
      <c r="D37" s="291" t="s">
        <v>84</v>
      </c>
      <c r="E37" s="292" t="s">
        <v>1</v>
      </c>
      <c r="F37" s="293">
        <v>365.19999999999999</v>
      </c>
      <c r="G37" s="37"/>
      <c r="H37" s="43"/>
    </row>
    <row r="38" s="2" customFormat="1" ht="16.8" customHeight="1">
      <c r="A38" s="37"/>
      <c r="B38" s="43"/>
      <c r="C38" s="294" t="s">
        <v>83</v>
      </c>
      <c r="D38" s="294" t="s">
        <v>325</v>
      </c>
      <c r="E38" s="16" t="s">
        <v>1</v>
      </c>
      <c r="F38" s="295">
        <v>365.19999999999999</v>
      </c>
      <c r="G38" s="37"/>
      <c r="H38" s="43"/>
    </row>
    <row r="39" s="2" customFormat="1" ht="16.8" customHeight="1">
      <c r="A39" s="37"/>
      <c r="B39" s="43"/>
      <c r="C39" s="296" t="s">
        <v>409</v>
      </c>
      <c r="D39" s="37"/>
      <c r="E39" s="37"/>
      <c r="F39" s="37"/>
      <c r="G39" s="37"/>
      <c r="H39" s="43"/>
    </row>
    <row r="40" s="2" customFormat="1" ht="16.8" customHeight="1">
      <c r="A40" s="37"/>
      <c r="B40" s="43"/>
      <c r="C40" s="294" t="s">
        <v>322</v>
      </c>
      <c r="D40" s="294" t="s">
        <v>323</v>
      </c>
      <c r="E40" s="16" t="s">
        <v>174</v>
      </c>
      <c r="F40" s="295">
        <v>365.19999999999999</v>
      </c>
      <c r="G40" s="37"/>
      <c r="H40" s="43"/>
    </row>
    <row r="41" s="2" customFormat="1" ht="16.8" customHeight="1">
      <c r="A41" s="37"/>
      <c r="B41" s="43"/>
      <c r="C41" s="294" t="s">
        <v>201</v>
      </c>
      <c r="D41" s="294" t="s">
        <v>414</v>
      </c>
      <c r="E41" s="16" t="s">
        <v>185</v>
      </c>
      <c r="F41" s="295">
        <v>40.5</v>
      </c>
      <c r="G41" s="37"/>
      <c r="H41" s="43"/>
    </row>
    <row r="42" s="2" customFormat="1" ht="16.8" customHeight="1">
      <c r="A42" s="37"/>
      <c r="B42" s="43"/>
      <c r="C42" s="290" t="s">
        <v>80</v>
      </c>
      <c r="D42" s="291" t="s">
        <v>80</v>
      </c>
      <c r="E42" s="292" t="s">
        <v>1</v>
      </c>
      <c r="F42" s="293">
        <v>90.480000000000004</v>
      </c>
      <c r="G42" s="37"/>
      <c r="H42" s="43"/>
    </row>
    <row r="43" s="2" customFormat="1" ht="16.8" customHeight="1">
      <c r="A43" s="37"/>
      <c r="B43" s="43"/>
      <c r="C43" s="294" t="s">
        <v>1</v>
      </c>
      <c r="D43" s="294" t="s">
        <v>187</v>
      </c>
      <c r="E43" s="16" t="s">
        <v>1</v>
      </c>
      <c r="F43" s="295">
        <v>9.1199999999999992</v>
      </c>
      <c r="G43" s="37"/>
      <c r="H43" s="43"/>
    </row>
    <row r="44" s="2" customFormat="1" ht="16.8" customHeight="1">
      <c r="A44" s="37"/>
      <c r="B44" s="43"/>
      <c r="C44" s="294" t="s">
        <v>1</v>
      </c>
      <c r="D44" s="294" t="s">
        <v>188</v>
      </c>
      <c r="E44" s="16" t="s">
        <v>1</v>
      </c>
      <c r="F44" s="295">
        <v>29.879999999999999</v>
      </c>
      <c r="G44" s="37"/>
      <c r="H44" s="43"/>
    </row>
    <row r="45" s="2" customFormat="1" ht="16.8" customHeight="1">
      <c r="A45" s="37"/>
      <c r="B45" s="43"/>
      <c r="C45" s="294" t="s">
        <v>1</v>
      </c>
      <c r="D45" s="294" t="s">
        <v>189</v>
      </c>
      <c r="E45" s="16" t="s">
        <v>1</v>
      </c>
      <c r="F45" s="295">
        <v>51.479999999999997</v>
      </c>
      <c r="G45" s="37"/>
      <c r="H45" s="43"/>
    </row>
    <row r="46" s="2" customFormat="1" ht="16.8" customHeight="1">
      <c r="A46" s="37"/>
      <c r="B46" s="43"/>
      <c r="C46" s="294" t="s">
        <v>80</v>
      </c>
      <c r="D46" s="294" t="s">
        <v>170</v>
      </c>
      <c r="E46" s="16" t="s">
        <v>1</v>
      </c>
      <c r="F46" s="295">
        <v>90.480000000000004</v>
      </c>
      <c r="G46" s="37"/>
      <c r="H46" s="43"/>
    </row>
    <row r="47" s="2" customFormat="1" ht="16.8" customHeight="1">
      <c r="A47" s="37"/>
      <c r="B47" s="43"/>
      <c r="C47" s="296" t="s">
        <v>409</v>
      </c>
      <c r="D47" s="37"/>
      <c r="E47" s="37"/>
      <c r="F47" s="37"/>
      <c r="G47" s="37"/>
      <c r="H47" s="43"/>
    </row>
    <row r="48" s="2" customFormat="1">
      <c r="A48" s="37"/>
      <c r="B48" s="43"/>
      <c r="C48" s="294" t="s">
        <v>183</v>
      </c>
      <c r="D48" s="294" t="s">
        <v>415</v>
      </c>
      <c r="E48" s="16" t="s">
        <v>185</v>
      </c>
      <c r="F48" s="295">
        <v>90.480000000000004</v>
      </c>
      <c r="G48" s="37"/>
      <c r="H48" s="43"/>
    </row>
    <row r="49" s="2" customFormat="1">
      <c r="A49" s="37"/>
      <c r="B49" s="43"/>
      <c r="C49" s="294" t="s">
        <v>191</v>
      </c>
      <c r="D49" s="294" t="s">
        <v>416</v>
      </c>
      <c r="E49" s="16" t="s">
        <v>185</v>
      </c>
      <c r="F49" s="295">
        <v>49.979999999999997</v>
      </c>
      <c r="G49" s="37"/>
      <c r="H49" s="43"/>
    </row>
    <row r="50" s="2" customFormat="1">
      <c r="A50" s="37"/>
      <c r="B50" s="43"/>
      <c r="C50" s="294" t="s">
        <v>196</v>
      </c>
      <c r="D50" s="294" t="s">
        <v>417</v>
      </c>
      <c r="E50" s="16" t="s">
        <v>185</v>
      </c>
      <c r="F50" s="295">
        <v>999.60000000000002</v>
      </c>
      <c r="G50" s="37"/>
      <c r="H50" s="43"/>
    </row>
    <row r="51" s="2" customFormat="1">
      <c r="A51" s="37"/>
      <c r="B51" s="43"/>
      <c r="C51" s="294" t="s">
        <v>348</v>
      </c>
      <c r="D51" s="294" t="s">
        <v>349</v>
      </c>
      <c r="E51" s="16" t="s">
        <v>335</v>
      </c>
      <c r="F51" s="295">
        <v>168.46299999999999</v>
      </c>
      <c r="G51" s="37"/>
      <c r="H51" s="43"/>
    </row>
    <row r="52" s="2" customFormat="1" ht="16.8" customHeight="1">
      <c r="A52" s="37"/>
      <c r="B52" s="43"/>
      <c r="C52" s="290" t="s">
        <v>99</v>
      </c>
      <c r="D52" s="291" t="s">
        <v>100</v>
      </c>
      <c r="E52" s="292" t="s">
        <v>1</v>
      </c>
      <c r="F52" s="293">
        <v>303.89999999999998</v>
      </c>
      <c r="G52" s="37"/>
      <c r="H52" s="43"/>
    </row>
    <row r="53" s="2" customFormat="1" ht="16.8" customHeight="1">
      <c r="A53" s="37"/>
      <c r="B53" s="43"/>
      <c r="C53" s="294" t="s">
        <v>99</v>
      </c>
      <c r="D53" s="294" t="s">
        <v>227</v>
      </c>
      <c r="E53" s="16" t="s">
        <v>1</v>
      </c>
      <c r="F53" s="295">
        <v>303.89999999999998</v>
      </c>
      <c r="G53" s="37"/>
      <c r="H53" s="43"/>
    </row>
    <row r="54" s="2" customFormat="1" ht="16.8" customHeight="1">
      <c r="A54" s="37"/>
      <c r="B54" s="43"/>
      <c r="C54" s="296" t="s">
        <v>409</v>
      </c>
      <c r="D54" s="37"/>
      <c r="E54" s="37"/>
      <c r="F54" s="37"/>
      <c r="G54" s="37"/>
      <c r="H54" s="43"/>
    </row>
    <row r="55" s="2" customFormat="1" ht="16.8" customHeight="1">
      <c r="A55" s="37"/>
      <c r="B55" s="43"/>
      <c r="C55" s="294" t="s">
        <v>224</v>
      </c>
      <c r="D55" s="294" t="s">
        <v>410</v>
      </c>
      <c r="E55" s="16" t="s">
        <v>148</v>
      </c>
      <c r="F55" s="295">
        <v>303.89999999999998</v>
      </c>
      <c r="G55" s="37"/>
      <c r="H55" s="43"/>
    </row>
    <row r="56" s="2" customFormat="1" ht="16.8" customHeight="1">
      <c r="A56" s="37"/>
      <c r="B56" s="43"/>
      <c r="C56" s="294" t="s">
        <v>232</v>
      </c>
      <c r="D56" s="294" t="s">
        <v>418</v>
      </c>
      <c r="E56" s="16" t="s">
        <v>148</v>
      </c>
      <c r="F56" s="295">
        <v>303.89999999999998</v>
      </c>
      <c r="G56" s="37"/>
      <c r="H56" s="43"/>
    </row>
    <row r="57" s="2" customFormat="1" ht="16.8" customHeight="1">
      <c r="A57" s="37"/>
      <c r="B57" s="43"/>
      <c r="C57" s="290" t="s">
        <v>102</v>
      </c>
      <c r="D57" s="291" t="s">
        <v>102</v>
      </c>
      <c r="E57" s="292" t="s">
        <v>1</v>
      </c>
      <c r="F57" s="293">
        <v>40.5</v>
      </c>
      <c r="G57" s="37"/>
      <c r="H57" s="43"/>
    </row>
    <row r="58" s="2" customFormat="1" ht="16.8" customHeight="1">
      <c r="A58" s="37"/>
      <c r="B58" s="43"/>
      <c r="C58" s="294" t="s">
        <v>1</v>
      </c>
      <c r="D58" s="294" t="s">
        <v>204</v>
      </c>
      <c r="E58" s="16" t="s">
        <v>1</v>
      </c>
      <c r="F58" s="295">
        <v>18.260000000000002</v>
      </c>
      <c r="G58" s="37"/>
      <c r="H58" s="43"/>
    </row>
    <row r="59" s="2" customFormat="1" ht="16.8" customHeight="1">
      <c r="A59" s="37"/>
      <c r="B59" s="43"/>
      <c r="C59" s="294" t="s">
        <v>1</v>
      </c>
      <c r="D59" s="294" t="s">
        <v>205</v>
      </c>
      <c r="E59" s="16" t="s">
        <v>1</v>
      </c>
      <c r="F59" s="295">
        <v>22.239999999999998</v>
      </c>
      <c r="G59" s="37"/>
      <c r="H59" s="43"/>
    </row>
    <row r="60" s="2" customFormat="1" ht="16.8" customHeight="1">
      <c r="A60" s="37"/>
      <c r="B60" s="43"/>
      <c r="C60" s="294" t="s">
        <v>102</v>
      </c>
      <c r="D60" s="294" t="s">
        <v>170</v>
      </c>
      <c r="E60" s="16" t="s">
        <v>1</v>
      </c>
      <c r="F60" s="295">
        <v>40.5</v>
      </c>
      <c r="G60" s="37"/>
      <c r="H60" s="43"/>
    </row>
    <row r="61" s="2" customFormat="1" ht="16.8" customHeight="1">
      <c r="A61" s="37"/>
      <c r="B61" s="43"/>
      <c r="C61" s="296" t="s">
        <v>409</v>
      </c>
      <c r="D61" s="37"/>
      <c r="E61" s="37"/>
      <c r="F61" s="37"/>
      <c r="G61" s="37"/>
      <c r="H61" s="43"/>
    </row>
    <row r="62" s="2" customFormat="1" ht="16.8" customHeight="1">
      <c r="A62" s="37"/>
      <c r="B62" s="43"/>
      <c r="C62" s="294" t="s">
        <v>201</v>
      </c>
      <c r="D62" s="294" t="s">
        <v>414</v>
      </c>
      <c r="E62" s="16" t="s">
        <v>185</v>
      </c>
      <c r="F62" s="295">
        <v>40.5</v>
      </c>
      <c r="G62" s="37"/>
      <c r="H62" s="43"/>
    </row>
    <row r="63" s="2" customFormat="1">
      <c r="A63" s="37"/>
      <c r="B63" s="43"/>
      <c r="C63" s="294" t="s">
        <v>191</v>
      </c>
      <c r="D63" s="294" t="s">
        <v>416</v>
      </c>
      <c r="E63" s="16" t="s">
        <v>185</v>
      </c>
      <c r="F63" s="295">
        <v>49.979999999999997</v>
      </c>
      <c r="G63" s="37"/>
      <c r="H63" s="43"/>
    </row>
    <row r="64" s="2" customFormat="1">
      <c r="A64" s="37"/>
      <c r="B64" s="43"/>
      <c r="C64" s="294" t="s">
        <v>196</v>
      </c>
      <c r="D64" s="294" t="s">
        <v>417</v>
      </c>
      <c r="E64" s="16" t="s">
        <v>185</v>
      </c>
      <c r="F64" s="295">
        <v>999.60000000000002</v>
      </c>
      <c r="G64" s="37"/>
      <c r="H64" s="43"/>
    </row>
    <row r="65" s="2" customFormat="1">
      <c r="A65" s="37"/>
      <c r="B65" s="43"/>
      <c r="C65" s="294" t="s">
        <v>348</v>
      </c>
      <c r="D65" s="294" t="s">
        <v>349</v>
      </c>
      <c r="E65" s="16" t="s">
        <v>335</v>
      </c>
      <c r="F65" s="295">
        <v>168.46299999999999</v>
      </c>
      <c r="G65" s="37"/>
      <c r="H65" s="43"/>
    </row>
    <row r="66" s="2" customFormat="1" ht="7.44" customHeight="1">
      <c r="A66" s="37"/>
      <c r="B66" s="175"/>
      <c r="C66" s="176"/>
      <c r="D66" s="176"/>
      <c r="E66" s="176"/>
      <c r="F66" s="176"/>
      <c r="G66" s="176"/>
      <c r="H66" s="43"/>
    </row>
    <row r="67" s="2" customFormat="1">
      <c r="A67" s="37"/>
      <c r="B67" s="37"/>
      <c r="C67" s="37"/>
      <c r="D67" s="37"/>
      <c r="E67" s="37"/>
      <c r="F67" s="37"/>
      <c r="G67" s="37"/>
      <c r="H67" s="37"/>
    </row>
  </sheetData>
  <sheetProtection sheet="1" formatColumns="0" formatRows="0" objects="1" scenarios="1" spinCount="100000" saltValue="gQ/+8DyEqdER5Jn5O1Zyz3XkDH+e4l2zK8QnfI4ObB6M1DkzyEBZZ27h0NHKrsfH2x9oAh5uqKbLGtrdxBfaCw==" hashValue="qlUeW8CHr976933h7JH4iKlG92onSo07EyEiec4zJ5/OMZoVe/jpn5dWS2VY0Bnp3/zAtXq5hhLJtFWHRFccq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PC-PETR\Administrator</dc:creator>
  <cp:lastModifiedBy>PC-PETR\Administrator</cp:lastModifiedBy>
  <dcterms:created xsi:type="dcterms:W3CDTF">2020-04-15T04:55:10Z</dcterms:created>
  <dcterms:modified xsi:type="dcterms:W3CDTF">2020-04-15T04:55:13Z</dcterms:modified>
</cp:coreProperties>
</file>